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ZADAĆAAAAAAAAAAAAAAAAAAAAAAAAAAAAAAAAAAA\ZADAĆA\MATERIJALI ZA WEB\"/>
    </mc:Choice>
  </mc:AlternateContent>
  <bookViews>
    <workbookView xWindow="-105" yWindow="-105" windowWidth="23250" windowHeight="12450" activeTab="5"/>
  </bookViews>
  <sheets>
    <sheet name="SAŽETAK-EUR" sheetId="3" r:id="rId1"/>
    <sheet name="SAŽETAK-KN" sheetId="7" r:id="rId2"/>
    <sheet name="PLAN PRIHODA" sheetId="1" r:id="rId3"/>
    <sheet name="PLAN RASHODA-OPĆI" sheetId="5" r:id="rId4"/>
    <sheet name="PLAN RASHODA-FUNKCIJSKI" sheetId="6" r:id="rId5"/>
    <sheet name="PLAN RASHODA-Posebni" sheetId="2" r:id="rId6"/>
  </sheets>
  <definedNames>
    <definedName name="_xlnm.Print_Titles" localSheetId="5">'PLAN RASHODA-Posebni'!$5:$6</definedName>
    <definedName name="OLE_LINK1" localSheetId="2">'PLAN PRIHODA'!$B$6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F20" i="1"/>
  <c r="F17" i="1"/>
  <c r="F11" i="1"/>
  <c r="F8" i="1" s="1"/>
  <c r="D13" i="3" l="1"/>
  <c r="D10" i="3"/>
  <c r="F10" i="3"/>
  <c r="I7" i="5"/>
  <c r="F26" i="5"/>
  <c r="F16" i="5"/>
  <c r="F7" i="5"/>
  <c r="G86" i="2"/>
  <c r="E28" i="7"/>
  <c r="E27" i="7"/>
  <c r="I16" i="7"/>
  <c r="G16" i="7"/>
  <c r="I15" i="7"/>
  <c r="G15" i="7"/>
  <c r="E15" i="7"/>
  <c r="I14" i="7"/>
  <c r="G14" i="7"/>
  <c r="E14" i="7"/>
  <c r="I13" i="7"/>
  <c r="G13" i="7"/>
  <c r="E13" i="7"/>
  <c r="I12" i="7"/>
  <c r="G12" i="7"/>
  <c r="E12" i="7"/>
  <c r="I11" i="7"/>
  <c r="G11" i="7"/>
  <c r="E11" i="7"/>
  <c r="I10" i="7"/>
  <c r="G10" i="7"/>
  <c r="E10" i="7"/>
  <c r="H14" i="6"/>
  <c r="G14" i="6"/>
  <c r="E14" i="6"/>
  <c r="H12" i="6"/>
  <c r="G12" i="6"/>
  <c r="E12" i="6"/>
  <c r="H10" i="6"/>
  <c r="E10" i="6"/>
  <c r="F13" i="3"/>
  <c r="K38" i="1"/>
  <c r="F38" i="1"/>
  <c r="G23" i="1"/>
  <c r="D16" i="3" l="1"/>
  <c r="E16" i="7"/>
  <c r="G10" i="6"/>
  <c r="F16" i="3"/>
  <c r="I86" i="2"/>
  <c r="I25" i="1"/>
  <c r="G27" i="1"/>
  <c r="J38" i="1"/>
  <c r="I38" i="1"/>
  <c r="G37" i="1"/>
  <c r="G36" i="1"/>
  <c r="G35" i="1"/>
  <c r="G34" i="1"/>
  <c r="G33" i="1"/>
  <c r="E25" i="1"/>
  <c r="E20" i="1"/>
  <c r="E17" i="1"/>
  <c r="E11" i="1"/>
  <c r="E7" i="5"/>
  <c r="E8" i="1" l="1"/>
  <c r="G38" i="1"/>
  <c r="K26" i="5"/>
  <c r="J26" i="5"/>
  <c r="I26" i="5"/>
  <c r="G25" i="5"/>
  <c r="G24" i="5"/>
  <c r="G23" i="5"/>
  <c r="G22" i="5"/>
  <c r="G21" i="5"/>
  <c r="G15" i="5"/>
  <c r="G14" i="5"/>
  <c r="G13" i="5"/>
  <c r="G12" i="5"/>
  <c r="G17" i="5"/>
  <c r="H7" i="5"/>
  <c r="H125" i="2"/>
  <c r="E125" i="2"/>
  <c r="F125" i="2" s="1"/>
  <c r="H124" i="2"/>
  <c r="E124" i="2"/>
  <c r="F124" i="2" s="1"/>
  <c r="H129" i="2"/>
  <c r="E129" i="2"/>
  <c r="F129" i="2" s="1"/>
  <c r="H128" i="2"/>
  <c r="E128" i="2"/>
  <c r="F128" i="2" s="1"/>
  <c r="H127" i="2"/>
  <c r="E127" i="2"/>
  <c r="F127" i="2" s="1"/>
  <c r="H126" i="2"/>
  <c r="E126" i="2"/>
  <c r="F126" i="2" s="1"/>
  <c r="H115" i="2"/>
  <c r="E115" i="2"/>
  <c r="F115" i="2" s="1"/>
  <c r="H114" i="2"/>
  <c r="E114" i="2"/>
  <c r="F114" i="2" s="1"/>
  <c r="H113" i="2"/>
  <c r="E113" i="2"/>
  <c r="F113" i="2" s="1"/>
  <c r="H112" i="2"/>
  <c r="E112" i="2"/>
  <c r="F112" i="2" s="1"/>
  <c r="H111" i="2"/>
  <c r="E111" i="2"/>
  <c r="F111" i="2" s="1"/>
  <c r="H110" i="2"/>
  <c r="E110" i="2"/>
  <c r="F110" i="2" s="1"/>
  <c r="H109" i="2"/>
  <c r="E109" i="2"/>
  <c r="F109" i="2" s="1"/>
  <c r="H108" i="2"/>
  <c r="E108" i="2"/>
  <c r="F108" i="2" s="1"/>
  <c r="H102" i="2"/>
  <c r="E102" i="2"/>
  <c r="F102" i="2" s="1"/>
  <c r="H101" i="2"/>
  <c r="E101" i="2"/>
  <c r="F101" i="2" s="1"/>
  <c r="H100" i="2"/>
  <c r="E100" i="2"/>
  <c r="F100" i="2" s="1"/>
  <c r="H99" i="2"/>
  <c r="E99" i="2"/>
  <c r="F99" i="2" s="1"/>
  <c r="H98" i="2"/>
  <c r="E98" i="2"/>
  <c r="F98" i="2" s="1"/>
  <c r="H65" i="2"/>
  <c r="E65" i="2"/>
  <c r="F65" i="2" s="1"/>
  <c r="H64" i="2"/>
  <c r="E64" i="2"/>
  <c r="F64" i="2" s="1"/>
  <c r="H63" i="2"/>
  <c r="E63" i="2"/>
  <c r="F63" i="2" s="1"/>
  <c r="H58" i="2"/>
  <c r="E58" i="2"/>
  <c r="F58" i="2" s="1"/>
  <c r="H57" i="2"/>
  <c r="E57" i="2"/>
  <c r="F57" i="2" s="1"/>
  <c r="H29" i="2"/>
  <c r="E29" i="2"/>
  <c r="F29" i="2" s="1"/>
  <c r="H28" i="2"/>
  <c r="D28" i="2"/>
  <c r="E28" i="2" s="1"/>
  <c r="F28" i="2" s="1"/>
  <c r="H27" i="2"/>
  <c r="E27" i="2"/>
  <c r="F27" i="2" s="1"/>
  <c r="H26" i="2"/>
  <c r="E26" i="2"/>
  <c r="F26" i="2" s="1"/>
  <c r="H14" i="2"/>
  <c r="E14" i="2"/>
  <c r="F14" i="2" s="1"/>
  <c r="H123" i="2"/>
  <c r="H122" i="2"/>
  <c r="H121" i="2"/>
  <c r="H120" i="2"/>
  <c r="H119" i="2"/>
  <c r="H118" i="2"/>
  <c r="H117" i="2"/>
  <c r="H116" i="2"/>
  <c r="H107" i="2"/>
  <c r="H106" i="2"/>
  <c r="H105" i="2"/>
  <c r="H104" i="2"/>
  <c r="H103" i="2"/>
  <c r="H96" i="2"/>
  <c r="H95" i="2"/>
  <c r="H94" i="2"/>
  <c r="H93" i="2"/>
  <c r="H92" i="2"/>
  <c r="H91" i="2"/>
  <c r="H90" i="2"/>
  <c r="H89" i="2"/>
  <c r="H88" i="2"/>
  <c r="H87" i="2"/>
  <c r="H85" i="2"/>
  <c r="H84" i="2"/>
  <c r="H83" i="2"/>
  <c r="H82" i="2"/>
  <c r="H81" i="2"/>
  <c r="H80" i="2"/>
  <c r="H78" i="2"/>
  <c r="H77" i="2"/>
  <c r="H76" i="2"/>
  <c r="H75" i="2"/>
  <c r="H74" i="2"/>
  <c r="H73" i="2"/>
  <c r="H72" i="2"/>
  <c r="H70" i="2"/>
  <c r="H69" i="2"/>
  <c r="H68" i="2"/>
  <c r="H67" i="2"/>
  <c r="H66" i="2"/>
  <c r="H62" i="2"/>
  <c r="H61" i="2"/>
  <c r="H60" i="2"/>
  <c r="H59" i="2"/>
  <c r="H56" i="2"/>
  <c r="H55" i="2"/>
  <c r="H54" i="2"/>
  <c r="H53" i="2"/>
  <c r="H52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5" i="2"/>
  <c r="H24" i="2"/>
  <c r="H23" i="2"/>
  <c r="H22" i="2"/>
  <c r="H21" i="2"/>
  <c r="H20" i="2"/>
  <c r="H19" i="2"/>
  <c r="H18" i="2"/>
  <c r="H17" i="2"/>
  <c r="H16" i="2"/>
  <c r="H15" i="2"/>
  <c r="H13" i="2"/>
  <c r="H12" i="2"/>
  <c r="H11" i="2"/>
  <c r="H10" i="2"/>
  <c r="H9" i="2"/>
  <c r="H8" i="2"/>
  <c r="H7" i="2"/>
  <c r="H86" i="2" l="1"/>
  <c r="G26" i="5"/>
  <c r="I16" i="3"/>
  <c r="I15" i="3"/>
  <c r="I14" i="3"/>
  <c r="I12" i="3"/>
  <c r="I11" i="3"/>
  <c r="I13" i="3"/>
  <c r="I10" i="3"/>
  <c r="G13" i="3"/>
  <c r="G16" i="3"/>
  <c r="G15" i="3"/>
  <c r="G14" i="3"/>
  <c r="G12" i="3"/>
  <c r="G11" i="3"/>
  <c r="G10" i="3"/>
  <c r="E28" i="3"/>
  <c r="E27" i="3"/>
  <c r="E12" i="3"/>
  <c r="E15" i="3"/>
  <c r="E14" i="3"/>
  <c r="E13" i="3"/>
  <c r="E11" i="3"/>
  <c r="E10" i="3"/>
  <c r="K7" i="5"/>
  <c r="J7" i="5"/>
  <c r="H25" i="1"/>
  <c r="K11" i="1"/>
  <c r="J11" i="1"/>
  <c r="H17" i="1"/>
  <c r="H11" i="1"/>
  <c r="H20" i="1"/>
  <c r="G13" i="1"/>
  <c r="E119" i="2"/>
  <c r="F119" i="2" s="1"/>
  <c r="E50" i="2"/>
  <c r="F50" i="2" s="1"/>
  <c r="E16" i="2"/>
  <c r="F16" i="2" s="1"/>
  <c r="E123" i="2"/>
  <c r="F123" i="2" s="1"/>
  <c r="E122" i="2"/>
  <c r="F122" i="2" s="1"/>
  <c r="E121" i="2"/>
  <c r="F121" i="2" s="1"/>
  <c r="E120" i="2"/>
  <c r="F120" i="2" s="1"/>
  <c r="E118" i="2"/>
  <c r="F118" i="2" s="1"/>
  <c r="E117" i="2"/>
  <c r="F117" i="2" s="1"/>
  <c r="E116" i="2"/>
  <c r="F116" i="2" s="1"/>
  <c r="E107" i="2"/>
  <c r="F107" i="2" s="1"/>
  <c r="E106" i="2"/>
  <c r="F106" i="2" s="1"/>
  <c r="E105" i="2"/>
  <c r="F105" i="2" s="1"/>
  <c r="E104" i="2"/>
  <c r="F104" i="2" s="1"/>
  <c r="E103" i="2"/>
  <c r="F103" i="2" s="1"/>
  <c r="E96" i="2"/>
  <c r="F96" i="2" s="1"/>
  <c r="E95" i="2"/>
  <c r="F95" i="2" s="1"/>
  <c r="E94" i="2"/>
  <c r="F94" i="2" s="1"/>
  <c r="E93" i="2"/>
  <c r="F93" i="2" s="1"/>
  <c r="E92" i="2"/>
  <c r="F92" i="2" s="1"/>
  <c r="E91" i="2"/>
  <c r="F91" i="2" s="1"/>
  <c r="E90" i="2"/>
  <c r="F90" i="2" s="1"/>
  <c r="E89" i="2"/>
  <c r="F89" i="2" s="1"/>
  <c r="E88" i="2"/>
  <c r="F88" i="2" s="1"/>
  <c r="E87" i="2"/>
  <c r="F87" i="2" s="1"/>
  <c r="E85" i="2"/>
  <c r="F85" i="2" s="1"/>
  <c r="E84" i="2"/>
  <c r="F84" i="2" s="1"/>
  <c r="E83" i="2"/>
  <c r="F83" i="2" s="1"/>
  <c r="E82" i="2"/>
  <c r="F82" i="2" s="1"/>
  <c r="E80" i="2"/>
  <c r="F80" i="2" s="1"/>
  <c r="E78" i="2"/>
  <c r="F78" i="2" s="1"/>
  <c r="E77" i="2"/>
  <c r="F77" i="2" s="1"/>
  <c r="E76" i="2"/>
  <c r="F76" i="2" s="1"/>
  <c r="E75" i="2"/>
  <c r="F75" i="2" s="1"/>
  <c r="E74" i="2"/>
  <c r="F74" i="2" s="1"/>
  <c r="E72" i="2"/>
  <c r="F72" i="2" s="1"/>
  <c r="E70" i="2"/>
  <c r="F70" i="2" s="1"/>
  <c r="E69" i="2"/>
  <c r="F69" i="2" s="1"/>
  <c r="E68" i="2"/>
  <c r="F68" i="2" s="1"/>
  <c r="E67" i="2"/>
  <c r="F67" i="2" s="1"/>
  <c r="E66" i="2"/>
  <c r="F66" i="2" s="1"/>
  <c r="E62" i="2"/>
  <c r="F62" i="2" s="1"/>
  <c r="E61" i="2"/>
  <c r="F61" i="2" s="1"/>
  <c r="E60" i="2"/>
  <c r="F60" i="2" s="1"/>
  <c r="E59" i="2"/>
  <c r="F59" i="2" s="1"/>
  <c r="E56" i="2"/>
  <c r="F56" i="2" s="1"/>
  <c r="E55" i="2"/>
  <c r="F55" i="2" s="1"/>
  <c r="E53" i="2"/>
  <c r="F53" i="2" s="1"/>
  <c r="E52" i="2"/>
  <c r="F52" i="2" s="1"/>
  <c r="E49" i="2"/>
  <c r="F49" i="2" s="1"/>
  <c r="E48" i="2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7" i="2"/>
  <c r="F17" i="2" s="1"/>
  <c r="E15" i="2"/>
  <c r="F15" i="2" s="1"/>
  <c r="E13" i="2"/>
  <c r="F13" i="2" s="1"/>
  <c r="E12" i="2"/>
  <c r="F12" i="2" s="1"/>
  <c r="E10" i="2"/>
  <c r="F10" i="2" s="1"/>
  <c r="E9" i="2"/>
  <c r="F9" i="2" s="1"/>
  <c r="E8" i="2"/>
  <c r="F8" i="2" s="1"/>
  <c r="E7" i="2"/>
  <c r="F7" i="2" s="1"/>
  <c r="D81" i="2"/>
  <c r="E81" i="2" s="1"/>
  <c r="F81" i="2" s="1"/>
  <c r="D86" i="2"/>
  <c r="E86" i="2" s="1"/>
  <c r="F86" i="2" s="1"/>
  <c r="D54" i="2"/>
  <c r="E54" i="2" s="1"/>
  <c r="F54" i="2" s="1"/>
  <c r="D32" i="2"/>
  <c r="E32" i="2" s="1"/>
  <c r="F32" i="2" s="1"/>
  <c r="D18" i="2"/>
  <c r="E18" i="2" s="1"/>
  <c r="F18" i="2" s="1"/>
  <c r="D11" i="2"/>
  <c r="E11" i="2" s="1"/>
  <c r="F11" i="2" s="1"/>
  <c r="E16" i="3" l="1"/>
  <c r="I10" i="1"/>
  <c r="G10" i="1" s="1"/>
  <c r="J8" i="1"/>
  <c r="J10" i="1"/>
  <c r="K8" i="1"/>
  <c r="K10" i="1"/>
  <c r="I8" i="1"/>
  <c r="G26" i="1"/>
  <c r="G18" i="1"/>
  <c r="G20" i="1"/>
  <c r="G28" i="1"/>
  <c r="G29" i="1"/>
  <c r="G19" i="1"/>
  <c r="H8" i="1"/>
  <c r="G16" i="5"/>
  <c r="G18" i="5"/>
  <c r="G7" i="5"/>
  <c r="G9" i="5"/>
  <c r="G10" i="5"/>
  <c r="G11" i="5"/>
  <c r="G25" i="1"/>
  <c r="G12" i="1"/>
  <c r="G15" i="1"/>
  <c r="G21" i="1"/>
  <c r="G16" i="1"/>
  <c r="G22" i="1"/>
  <c r="G11" i="1"/>
  <c r="G14" i="1"/>
  <c r="G24" i="1"/>
  <c r="G17" i="1"/>
  <c r="G30" i="1"/>
  <c r="G8" i="1" l="1"/>
</calcChain>
</file>

<file path=xl/sharedStrings.xml><?xml version="1.0" encoding="utf-8"?>
<sst xmlns="http://schemas.openxmlformats.org/spreadsheetml/2006/main" count="321" uniqueCount="154">
  <si>
    <t>RAČUN</t>
  </si>
  <si>
    <t>NAZIV</t>
  </si>
  <si>
    <t>UKUPNI PRIHODI</t>
  </si>
  <si>
    <t>Pomoći iz inozemstva i od  subjekata unutar općeg proračuna</t>
  </si>
  <si>
    <t>Prihodi od imovine</t>
  </si>
  <si>
    <t>Prihodi po poseb. propisima</t>
  </si>
  <si>
    <t>Ostali prihodi</t>
  </si>
  <si>
    <t>Prihodi iz nadlež. proračuna za finan.red. djelat.</t>
  </si>
  <si>
    <t>Prihodi od prodaje imovine</t>
  </si>
  <si>
    <t>UKUPNI RASHODI</t>
  </si>
  <si>
    <t>A220104    Aktivnost: Plaće i drugi rashodi za zaposlene srednjih škola</t>
  </si>
  <si>
    <t>Izvor financiranja: 53082 Proračun MZO za proračunske korisnike</t>
  </si>
  <si>
    <t>Rashodi poslovanja</t>
  </si>
  <si>
    <t>Rashodi za zaposlene</t>
  </si>
  <si>
    <t>Materijalni rashodi</t>
  </si>
  <si>
    <t>Financijski rashodi</t>
  </si>
  <si>
    <t>A220101    Aktivnost: Materijalni rashodi SŠ po kriterijima</t>
  </si>
  <si>
    <t>Izvor financiranja: 48007 Decentralizirana sredstva za srednje škole</t>
  </si>
  <si>
    <t xml:space="preserve">A220102    Aktivnost: Materijalni rashodi SŠ po stvarnom  trošku                                     </t>
  </si>
  <si>
    <t>A230102   Županijska natjecanja</t>
  </si>
  <si>
    <t>Izvor financiranja: 11001 Nenamjenski prihodi i primici</t>
  </si>
  <si>
    <t>A230115   Ostali programi i projekti</t>
  </si>
  <si>
    <t>Izvor financiranja: 32400 Vlastiti prihodi SŠ</t>
  </si>
  <si>
    <t>A230116    Školski list,časopisi, knjige</t>
  </si>
  <si>
    <t>Izvor financiranja: 32400 Vlastiti prihodi srednjih škola</t>
  </si>
  <si>
    <t>A230135    Školsko sportsko natjecanje</t>
  </si>
  <si>
    <t>Izvori financiranja: 55043 Grad Buzet za proračunske korisnike</t>
  </si>
  <si>
    <t>A230154      Dani otvorene nastave</t>
  </si>
  <si>
    <r>
      <t xml:space="preserve">Izvor financiranja: </t>
    </r>
    <r>
      <rPr>
        <b/>
        <sz val="12"/>
        <color rgb="FF00B0F0"/>
        <rFont val="Century Gothic"/>
        <family val="2"/>
        <charset val="238"/>
      </rPr>
      <t>32400 Vlastiti prihodi srednjih škola</t>
    </r>
  </si>
  <si>
    <t>A230168    EU projekti kod proračunskih korisnika</t>
  </si>
  <si>
    <t>Izvor financiranja: 58400 Ostale institucije       za Srednje škole</t>
  </si>
  <si>
    <t xml:space="preserve">A230169  Aktivnost: Obrazovanje odraslih </t>
  </si>
  <si>
    <t>A230174     Aktivnost: Autoškola</t>
  </si>
  <si>
    <t>Izvor financiranja : 32400 Vlastiti prihodi srednjih škola</t>
  </si>
  <si>
    <t>A 230184   Zavičajna nastava</t>
  </si>
  <si>
    <t>A230199    Školska shema voća</t>
  </si>
  <si>
    <t>Izvor financiranja: 53060 Ministarstvo poljop. za proračunske korisnike</t>
  </si>
  <si>
    <t>2402 Investicijsko održavanje srednjih škola</t>
  </si>
  <si>
    <t>A240201 Investicijsko održavanje SŠ-minimalni standard</t>
  </si>
  <si>
    <t xml:space="preserve">2406     Program: Opremanje u srednjim         školama       </t>
  </si>
  <si>
    <t>K240601       Projekt: Nabava školskog namještaja i opreme</t>
  </si>
  <si>
    <t>Rashodi za nabavu dugotrajne imovine</t>
  </si>
  <si>
    <t>Izvor financiranja: 55043 Grad Buzet za proračunske korisnike</t>
  </si>
  <si>
    <t>PLAN RASHODA</t>
  </si>
  <si>
    <t>Pomoći dane u inozemstvo i unutar opće države</t>
  </si>
  <si>
    <t>Izvor financiranja: 62400  Donacije za srednje škole</t>
  </si>
  <si>
    <t xml:space="preserve">A 230140 Sufinanciranje redovne djelatnosti </t>
  </si>
  <si>
    <t>Izvori financiranja: 62400 Donacije za srednje škole</t>
  </si>
  <si>
    <t>Projekcije za 2024. god.(eur)</t>
  </si>
  <si>
    <r>
      <t>Projekcije za 2025. god</t>
    </r>
    <r>
      <rPr>
        <b/>
        <sz val="12"/>
        <color theme="1"/>
        <rFont val="Century Gothic"/>
        <family val="2"/>
        <charset val="238"/>
      </rPr>
      <t>.</t>
    </r>
    <r>
      <rPr>
        <b/>
        <sz val="14"/>
        <color theme="1"/>
        <rFont val="Century Gothic"/>
        <family val="2"/>
        <charset val="238"/>
      </rPr>
      <t>(eur)</t>
    </r>
  </si>
  <si>
    <t>Razlika(eur)</t>
  </si>
  <si>
    <t>Plan 2022. (eur)</t>
  </si>
  <si>
    <t>Plan 2022. (kn)</t>
  </si>
  <si>
    <t>Plan 2023.(kn)</t>
  </si>
  <si>
    <t>Projekcije za 2025. god.(eur)</t>
  </si>
  <si>
    <t>Rezultat poslovanja-višak prihoda</t>
  </si>
  <si>
    <t>Višak prihoda-Erasmus</t>
  </si>
  <si>
    <t>Višak prihoda-donacije</t>
  </si>
  <si>
    <t>Višak prihoda-Grad Buzet</t>
  </si>
  <si>
    <t>Rashodi za nabavu nefinancijske imovine</t>
  </si>
  <si>
    <t>SREDNJA ŠKOLA BUZET</t>
  </si>
  <si>
    <t>OPIS</t>
  </si>
  <si>
    <t>PRIHODI UKUPNO</t>
  </si>
  <si>
    <t>PRIHODI POSLOVANJA</t>
  </si>
  <si>
    <t xml:space="preserve">PRIHODI OD NEFINANCIJSKE IMOVINE </t>
  </si>
  <si>
    <t>RASHODI UKUPNO</t>
  </si>
  <si>
    <t>RASHODI POSLOVANJA</t>
  </si>
  <si>
    <t>Ukupan donos viška/manjka iz prethodne/ih  godina</t>
  </si>
  <si>
    <t>RASHODI ZA NEFINANCIJSKU IMOVINU</t>
  </si>
  <si>
    <t>RAZLIKA –VIŠAK/MANJAK</t>
  </si>
  <si>
    <t>Primici od financijske imovine i zaduživanja</t>
  </si>
  <si>
    <t>Izdaci za financijsku imovinu</t>
  </si>
  <si>
    <t>Neto financiranje</t>
  </si>
  <si>
    <t>Projekcije plana za  2024. god.(eur)</t>
  </si>
  <si>
    <t>Projekcije plana za 2025. god.(eur)</t>
  </si>
  <si>
    <t>Projekcije plana za 2024.(eur)</t>
  </si>
  <si>
    <t>Projekcije plana    za 2025.(eur)</t>
  </si>
  <si>
    <t>Tea Peloza, prof.</t>
  </si>
  <si>
    <t>Projekcije plana za  2024. god.(kn)</t>
  </si>
  <si>
    <t>Projekcije plana za 2025. god.(kn)</t>
  </si>
  <si>
    <t>Izvor  financiranja: 32400 Vlastiti prihodi srednjih škola</t>
  </si>
  <si>
    <t xml:space="preserve">                  UKUPNI RASHODI</t>
  </si>
  <si>
    <t>2301           Programi obrazovanja iznad standarda</t>
  </si>
  <si>
    <t>2201         Program: Redovna djelatnost SŠ –    minimalni standard</t>
  </si>
  <si>
    <t>Ostale instutucije za proračunske korisnike (Erasmus)</t>
  </si>
  <si>
    <t>Vlastiti prihodi pror.kor. – obrazovanje odraslih, AŠ, posred. pri zapoš.</t>
  </si>
  <si>
    <t>Donacije oza proračunske korisnike</t>
  </si>
  <si>
    <t>Decentralizirana sredstva (IŽ)</t>
  </si>
  <si>
    <t>Nenamjenski prihodi i primici (IŽ)</t>
  </si>
  <si>
    <t>Višak prihoda-vlastiti prihodi</t>
  </si>
  <si>
    <t>Višak/manjak iz prethodne/ih godine koji će se pokriti / rasporediti</t>
  </si>
  <si>
    <t>Ministarstva i državne ustanove za pror. korisnike (MZO i Min.polj.)</t>
  </si>
  <si>
    <t>Gradovi i općine za proračunske korisnike (Grad Buzet)</t>
  </si>
  <si>
    <t>Razlika</t>
  </si>
  <si>
    <t>I. ID Plana 2023. (eur)</t>
  </si>
  <si>
    <t>Naknade građanima, kućanstvima</t>
  </si>
  <si>
    <t>A230101   Materijalni troškovi iznad standarda</t>
  </si>
  <si>
    <t>2302 Programi obrazovanja iznad standarda</t>
  </si>
  <si>
    <t>A230209 Menstrualne higijenske potrepšine</t>
  </si>
  <si>
    <t>Izvor financiranja: 53102 Ministarstvo rada, rada, mirovinskog sustava, obitelji i socijalne politike za proračunske korisnike</t>
  </si>
  <si>
    <t>Ostali rashodi</t>
  </si>
  <si>
    <t xml:space="preserve">2404     Program: Kapitalna ulaganja u srednje  škole       </t>
  </si>
  <si>
    <t>K240417       Projekt: Fotonaponske elektrane kod SŠ</t>
  </si>
  <si>
    <t>Rashodi za nabavu neproizvedene dugotrajne imovine</t>
  </si>
  <si>
    <t>Rashodi za nabavu nepoizvedene dugotrajne imovine</t>
  </si>
  <si>
    <t>Izvor financiranja: 53076  FZOEU za proračunske korisnike</t>
  </si>
  <si>
    <t>K240604       Projekt: Opremanje kabineta</t>
  </si>
  <si>
    <t>Pomoći dane unutar opće države</t>
  </si>
  <si>
    <t>Naknade građanima, kućanstvima i dr. naknade</t>
  </si>
  <si>
    <t>IZVORI FINANCIRANJA</t>
  </si>
  <si>
    <t>Opći prihodi i primici</t>
  </si>
  <si>
    <t>Vlastiti prihodi</t>
  </si>
  <si>
    <t>Prihodi za posebne namjene</t>
  </si>
  <si>
    <t>Pomoći</t>
  </si>
  <si>
    <t>Donacije</t>
  </si>
  <si>
    <t>RAZIKA</t>
  </si>
  <si>
    <t>I. I D. PLANA 2023</t>
  </si>
  <si>
    <t>PROJEKCIJA 2024.</t>
  </si>
  <si>
    <t>PROJEKCIJA 2025.</t>
  </si>
  <si>
    <t>UKUPNO</t>
  </si>
  <si>
    <t>I. ID Plana 2023 (eur)</t>
  </si>
  <si>
    <t>Plan 2022.(kn)</t>
  </si>
  <si>
    <t>I. ID Plana 2023.(kn)</t>
  </si>
  <si>
    <t>Višak prihoda-MZO</t>
  </si>
  <si>
    <t>I. ID Plana 2023</t>
  </si>
  <si>
    <t>Prihodi od nefinancijske imovine</t>
  </si>
  <si>
    <t>Prihodi  poslovanja</t>
  </si>
  <si>
    <t>RASHODI PREMA FUNKCIJSKOJ KLASIFIKACIJI</t>
  </si>
  <si>
    <t>092   Srednjoškolsko obrazovanje</t>
  </si>
  <si>
    <t>09   Obrazovanje</t>
  </si>
  <si>
    <t xml:space="preserve"> UKUPNI  RASHODI</t>
  </si>
  <si>
    <t>BROJČANA IZNAKA I NAZIV</t>
  </si>
  <si>
    <t>A) SAŽETAK RAČUNA PRIHODA I RASHODA</t>
  </si>
  <si>
    <t>B) SAŽETAK RAČUNA FINANCIRANJA</t>
  </si>
  <si>
    <t>C) PRENESENI VIŠAK ILI PRENESENI MANJAK I VIŠEGODIŠNJI PLAN URAVNOTEŽENJA</t>
  </si>
  <si>
    <t>I. OPĆI DIO</t>
  </si>
  <si>
    <t>A. RAČUN PRIHODA I RASHODA</t>
  </si>
  <si>
    <t>RASHODI  POSLOVANJA</t>
  </si>
  <si>
    <t>II. POSEBNI DIO</t>
  </si>
  <si>
    <t>Projekcije plana za 2024.(kn)</t>
  </si>
  <si>
    <t>Projekcije plana    za 2025.(kn)</t>
  </si>
  <si>
    <t>VIŠAK/MANJAK+NETO FINANCIRANJE</t>
  </si>
  <si>
    <t>II. ID Plana 2023. (eur)</t>
  </si>
  <si>
    <t>II. ID Plana 2023 (eur)</t>
  </si>
  <si>
    <t>II. I D. PLANA 2023</t>
  </si>
  <si>
    <t>II. ID Plana 2023</t>
  </si>
  <si>
    <t>Buzet, 28. studenoga 2023. godine</t>
  </si>
  <si>
    <t>PREDSJEDNICA ŠKOLSKOG ODBORA</t>
  </si>
  <si>
    <t>KLASA: 011-03/23-02/01</t>
  </si>
  <si>
    <t>URBROJ: 2106-23-23-19</t>
  </si>
  <si>
    <t>KLASA: 400-02/23-01/01</t>
  </si>
  <si>
    <t>URBROJ: 2106-24-23-2</t>
  </si>
  <si>
    <t>Buzet, 24. studenoga 2023.</t>
  </si>
  <si>
    <t xml:space="preserve">      II. IZMJENE I DOPUNE  FINANCIJSKOGA PLANA ZA 2023. I PROJEKCIJE PLANA ZA 2024. i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</si>
</sst>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A]#,##0.00;\-\ #,##0.00"/>
  </numFmts>
  <fonts count="3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11"/>
      <color rgb="FF000000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Century Gothic"/>
      <family val="2"/>
      <charset val="238"/>
    </font>
    <font>
      <b/>
      <sz val="12"/>
      <color rgb="FF000000"/>
      <name val="Century Gothic"/>
      <family val="2"/>
      <charset val="238"/>
    </font>
    <font>
      <b/>
      <sz val="14"/>
      <color theme="1"/>
      <name val="Century Gothic"/>
      <family val="2"/>
      <charset val="238"/>
    </font>
    <font>
      <sz val="12"/>
      <color theme="1"/>
      <name val="Century Gothic"/>
      <family val="2"/>
      <charset val="238"/>
    </font>
    <font>
      <b/>
      <sz val="12"/>
      <color rgb="FF00B0F0"/>
      <name val="Century Gothic"/>
      <family val="2"/>
      <charset val="238"/>
    </font>
    <font>
      <sz val="11"/>
      <color theme="1"/>
      <name val="Century Gothic"/>
      <family val="2"/>
      <charset val="238"/>
    </font>
    <font>
      <sz val="11"/>
      <color rgb="FF000000"/>
      <name val="Century Gothic"/>
      <family val="2"/>
      <charset val="238"/>
    </font>
    <font>
      <b/>
      <sz val="11"/>
      <color rgb="FF00B0F0"/>
      <name val="Century Gothic"/>
      <family val="2"/>
      <charset val="238"/>
    </font>
    <font>
      <sz val="12"/>
      <color rgb="FF000000"/>
      <name val="Century Gothic"/>
      <family val="2"/>
      <charset val="238"/>
    </font>
    <font>
      <sz val="11"/>
      <color rgb="FF00B0F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Century Gothic"/>
      <family val="2"/>
      <charset val="238"/>
    </font>
    <font>
      <sz val="10"/>
      <color rgb="FF000000"/>
      <name val="Century Gothic"/>
      <family val="2"/>
      <charset val="238"/>
    </font>
    <font>
      <b/>
      <sz val="12"/>
      <color rgb="FF3366FF"/>
      <name val="Century Gothic"/>
      <family val="2"/>
      <charset val="238"/>
    </font>
    <font>
      <sz val="11"/>
      <color rgb="FF3366FF"/>
      <name val="Calibri"/>
      <family val="2"/>
      <charset val="238"/>
      <scheme val="minor"/>
    </font>
    <font>
      <b/>
      <sz val="12"/>
      <color rgb="FF9900CC"/>
      <name val="Century Gothic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1"/>
      <color rgb="FF3366FF"/>
      <name val="Century Gothic"/>
      <family val="2"/>
      <charset val="238"/>
    </font>
    <font>
      <sz val="11"/>
      <name val="Century Gothic"/>
      <family val="2"/>
      <charset val="238"/>
    </font>
    <font>
      <b/>
      <sz val="14"/>
      <color rgb="FF3366FF"/>
      <name val="Century Gothic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entury Gothic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7" fillId="0" borderId="5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14" fillId="0" borderId="5" xfId="0" applyNumberFormat="1" applyFont="1" applyBorder="1" applyAlignment="1">
      <alignment horizontal="right" vertical="center" wrapText="1"/>
    </xf>
    <xf numFmtId="4" fontId="11" fillId="0" borderId="5" xfId="0" applyNumberFormat="1" applyFont="1" applyBorder="1" applyAlignment="1">
      <alignment horizontal="right" vertical="center" wrapText="1"/>
    </xf>
    <xf numFmtId="4" fontId="13" fillId="0" borderId="5" xfId="0" applyNumberFormat="1" applyFont="1" applyBorder="1" applyAlignment="1">
      <alignment horizontal="right" vertical="center" wrapText="1"/>
    </xf>
    <xf numFmtId="4" fontId="12" fillId="0" borderId="5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4" fontId="14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0" fillId="0" borderId="0" xfId="0" applyFont="1"/>
    <xf numFmtId="0" fontId="2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4" fontId="0" fillId="0" borderId="5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4" fontId="11" fillId="0" borderId="10" xfId="0" applyNumberFormat="1" applyFont="1" applyBorder="1" applyAlignment="1">
      <alignment horizontal="right" vertical="center" wrapText="1"/>
    </xf>
    <xf numFmtId="0" fontId="11" fillId="0" borderId="24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4" fontId="0" fillId="0" borderId="11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11" fillId="0" borderId="25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4" fillId="0" borderId="11" xfId="0" applyFont="1" applyBorder="1" applyAlignment="1">
      <alignment vertical="center" wrapText="1"/>
    </xf>
    <xf numFmtId="4" fontId="4" fillId="0" borderId="1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6" fillId="0" borderId="29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0" xfId="0" applyFont="1"/>
    <xf numFmtId="0" fontId="2" fillId="0" borderId="0" xfId="0" applyFont="1"/>
    <xf numFmtId="4" fontId="19" fillId="0" borderId="8" xfId="0" applyNumberFormat="1" applyFont="1" applyBorder="1" applyAlignment="1">
      <alignment horizontal="right" vertical="center" wrapText="1"/>
    </xf>
    <xf numFmtId="4" fontId="19" fillId="0" borderId="10" xfId="0" applyNumberFormat="1" applyFont="1" applyBorder="1" applyAlignment="1">
      <alignment horizontal="right" vertical="center" wrapText="1"/>
    </xf>
    <xf numFmtId="4" fontId="20" fillId="0" borderId="10" xfId="0" applyNumberFormat="1" applyFont="1" applyBorder="1" applyAlignment="1">
      <alignment horizontal="right" vertical="center" wrapText="1"/>
    </xf>
    <xf numFmtId="4" fontId="4" fillId="0" borderId="36" xfId="0" applyNumberFormat="1" applyFont="1" applyBorder="1" applyAlignment="1">
      <alignment horizontal="right" vertical="center" wrapText="1"/>
    </xf>
    <xf numFmtId="4" fontId="19" fillId="0" borderId="7" xfId="0" applyNumberFormat="1" applyFont="1" applyBorder="1" applyAlignment="1">
      <alignment horizontal="right" vertical="center" wrapText="1"/>
    </xf>
    <xf numFmtId="4" fontId="20" fillId="0" borderId="5" xfId="0" applyNumberFormat="1" applyFont="1" applyBorder="1" applyAlignment="1">
      <alignment horizontal="right" vertical="center" wrapText="1"/>
    </xf>
    <xf numFmtId="4" fontId="19" fillId="0" borderId="5" xfId="0" applyNumberFormat="1" applyFont="1" applyBorder="1" applyAlignment="1">
      <alignment horizontal="right" vertical="center" wrapText="1"/>
    </xf>
    <xf numFmtId="4" fontId="20" fillId="0" borderId="38" xfId="0" applyNumberFormat="1" applyFont="1" applyBorder="1" applyAlignment="1">
      <alignment horizontal="right" vertical="center" wrapText="1"/>
    </xf>
    <xf numFmtId="4" fontId="20" fillId="0" borderId="41" xfId="0" applyNumberFormat="1" applyFont="1" applyBorder="1" applyAlignment="1">
      <alignment horizontal="right" vertical="center" wrapText="1"/>
    </xf>
    <xf numFmtId="4" fontId="19" fillId="0" borderId="32" xfId="0" applyNumberFormat="1" applyFont="1" applyBorder="1" applyAlignment="1">
      <alignment horizontal="right" vertical="center" wrapText="1"/>
    </xf>
    <xf numFmtId="4" fontId="20" fillId="0" borderId="11" xfId="0" applyNumberFormat="1" applyFont="1" applyBorder="1" applyAlignment="1">
      <alignment horizontal="right" vertical="center" wrapText="1"/>
    </xf>
    <xf numFmtId="4" fontId="4" fillId="0" borderId="28" xfId="0" applyNumberFormat="1" applyFont="1" applyBorder="1" applyAlignment="1">
      <alignment horizontal="right" vertical="center" wrapText="1"/>
    </xf>
    <xf numFmtId="4" fontId="4" fillId="0" borderId="39" xfId="0" applyNumberFormat="1" applyFont="1" applyBorder="1" applyAlignment="1">
      <alignment horizontal="right" vertical="center" wrapText="1"/>
    </xf>
    <xf numFmtId="4" fontId="20" fillId="0" borderId="26" xfId="0" applyNumberFormat="1" applyFont="1" applyBorder="1" applyAlignment="1">
      <alignment horizontal="right" vertical="center" wrapText="1"/>
    </xf>
    <xf numFmtId="4" fontId="4" fillId="0" borderId="40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4" fontId="10" fillId="0" borderId="10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9" fillId="0" borderId="24" xfId="0" applyFont="1" applyBorder="1" applyAlignment="1">
      <alignment vertical="center" wrapText="1"/>
    </xf>
    <xf numFmtId="4" fontId="20" fillId="0" borderId="43" xfId="0" applyNumberFormat="1" applyFont="1" applyBorder="1" applyAlignment="1">
      <alignment horizontal="right" vertical="center" wrapText="1"/>
    </xf>
    <xf numFmtId="4" fontId="4" fillId="0" borderId="42" xfId="0" applyNumberFormat="1" applyFont="1" applyBorder="1" applyAlignment="1">
      <alignment horizontal="right" vertical="center" wrapText="1"/>
    </xf>
    <xf numFmtId="4" fontId="19" fillId="0" borderId="31" xfId="0" applyNumberFormat="1" applyFont="1" applyBorder="1" applyAlignment="1">
      <alignment horizontal="right"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1" fillId="0" borderId="0" xfId="0" applyFont="1"/>
    <xf numFmtId="4" fontId="14" fillId="0" borderId="10" xfId="0" applyNumberFormat="1" applyFont="1" applyBorder="1" applyAlignment="1">
      <alignment horizontal="right" vertical="center" wrapText="1"/>
    </xf>
    <xf numFmtId="4" fontId="7" fillId="0" borderId="44" xfId="0" applyNumberFormat="1" applyFont="1" applyBorder="1" applyAlignment="1">
      <alignment horizontal="right" vertical="center" wrapText="1"/>
    </xf>
    <xf numFmtId="4" fontId="14" fillId="0" borderId="25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21" fillId="0" borderId="5" xfId="0" applyNumberFormat="1" applyFont="1" applyBorder="1" applyAlignment="1">
      <alignment horizontal="right" vertical="center" wrapText="1"/>
    </xf>
    <xf numFmtId="4" fontId="21" fillId="0" borderId="10" xfId="0" applyNumberFormat="1" applyFont="1" applyBorder="1" applyAlignment="1">
      <alignment horizontal="right" vertical="center" wrapText="1"/>
    </xf>
    <xf numFmtId="4" fontId="23" fillId="0" borderId="5" xfId="0" applyNumberFormat="1" applyFont="1" applyBorder="1" applyAlignment="1">
      <alignment horizontal="right" vertical="center" wrapText="1"/>
    </xf>
    <xf numFmtId="4" fontId="23" fillId="0" borderId="1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4" fontId="12" fillId="0" borderId="0" xfId="0" applyNumberFormat="1" applyFont="1" applyBorder="1" applyAlignment="1">
      <alignment horizontal="right" vertical="center" wrapText="1"/>
    </xf>
    <xf numFmtId="4" fontId="14" fillId="0" borderId="0" xfId="0" applyNumberFormat="1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4" fillId="0" borderId="0" xfId="0" applyFont="1" applyAlignment="1">
      <alignment vertical="center" wrapText="1"/>
    </xf>
    <xf numFmtId="0" fontId="25" fillId="0" borderId="0" xfId="0" applyFont="1" applyAlignment="1"/>
    <xf numFmtId="0" fontId="1" fillId="0" borderId="9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" fontId="21" fillId="0" borderId="5" xfId="0" applyNumberFormat="1" applyFont="1" applyBorder="1" applyAlignment="1">
      <alignment horizontal="right" vertical="center" wrapText="1"/>
    </xf>
    <xf numFmtId="4" fontId="21" fillId="0" borderId="10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4" fontId="10" fillId="0" borderId="10" xfId="0" applyNumberFormat="1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4" fontId="9" fillId="0" borderId="11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26" fillId="0" borderId="5" xfId="0" applyNumberFormat="1" applyFont="1" applyBorder="1" applyAlignment="1">
      <alignment horizontal="right" vertical="center" wrapText="1"/>
    </xf>
    <xf numFmtId="4" fontId="23" fillId="0" borderId="0" xfId="0" applyNumberFormat="1" applyFont="1" applyBorder="1" applyAlignment="1">
      <alignment horizontal="right" vertical="center" wrapText="1"/>
    </xf>
    <xf numFmtId="4" fontId="0" fillId="0" borderId="0" xfId="0" applyNumberFormat="1" applyBorder="1"/>
    <xf numFmtId="0" fontId="0" fillId="0" borderId="0" xfId="0" applyAlignment="1"/>
    <xf numFmtId="0" fontId="1" fillId="0" borderId="9" xfId="0" applyFont="1" applyBorder="1" applyAlignment="1">
      <alignment vertical="center" wrapText="1"/>
    </xf>
    <xf numFmtId="4" fontId="18" fillId="0" borderId="5" xfId="0" applyNumberFormat="1" applyFont="1" applyBorder="1" applyAlignment="1">
      <alignment horizontal="right" vertical="center" wrapText="1"/>
    </xf>
    <xf numFmtId="0" fontId="18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>
      <alignment horizontal="right" vertical="center" wrapText="1"/>
    </xf>
    <xf numFmtId="4" fontId="16" fillId="0" borderId="0" xfId="0" applyNumberFormat="1" applyFont="1" applyBorder="1" applyAlignment="1">
      <alignment horizontal="right" vertical="center" wrapText="1"/>
    </xf>
    <xf numFmtId="4" fontId="17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11" fillId="0" borderId="31" xfId="0" applyFont="1" applyBorder="1"/>
    <xf numFmtId="4" fontId="11" fillId="0" borderId="5" xfId="0" applyNumberFormat="1" applyFont="1" applyBorder="1"/>
    <xf numFmtId="0" fontId="11" fillId="0" borderId="13" xfId="0" applyFont="1" applyFill="1" applyBorder="1" applyAlignment="1">
      <alignment vertical="center" wrapText="1"/>
    </xf>
    <xf numFmtId="164" fontId="27" fillId="0" borderId="5" xfId="0" applyNumberFormat="1" applyFont="1" applyBorder="1" applyAlignment="1" applyProtection="1">
      <alignment horizontal="right" vertical="top" wrapText="1" readingOrder="1"/>
      <protection locked="0"/>
    </xf>
    <xf numFmtId="0" fontId="11" fillId="0" borderId="5" xfId="0" applyFont="1" applyFill="1" applyBorder="1" applyAlignment="1">
      <alignment vertical="center" wrapText="1"/>
    </xf>
    <xf numFmtId="0" fontId="2" fillId="0" borderId="34" xfId="0" applyFont="1" applyBorder="1"/>
    <xf numFmtId="0" fontId="2" fillId="0" borderId="45" xfId="0" applyFont="1" applyBorder="1"/>
    <xf numFmtId="0" fontId="2" fillId="0" borderId="46" xfId="0" applyFont="1" applyBorder="1"/>
    <xf numFmtId="0" fontId="2" fillId="0" borderId="32" xfId="0" applyFont="1" applyBorder="1"/>
    <xf numFmtId="0" fontId="2" fillId="0" borderId="7" xfId="0" applyFont="1" applyBorder="1"/>
    <xf numFmtId="0" fontId="2" fillId="0" borderId="8" xfId="0" applyFont="1" applyBorder="1"/>
    <xf numFmtId="0" fontId="11" fillId="0" borderId="35" xfId="0" applyFont="1" applyBorder="1"/>
    <xf numFmtId="0" fontId="11" fillId="0" borderId="0" xfId="0" applyFont="1" applyBorder="1"/>
    <xf numFmtId="164" fontId="27" fillId="0" borderId="10" xfId="0" applyNumberFormat="1" applyFont="1" applyBorder="1" applyAlignment="1" applyProtection="1">
      <alignment horizontal="right" vertical="top" wrapText="1" readingOrder="1"/>
      <protection locked="0"/>
    </xf>
    <xf numFmtId="0" fontId="11" fillId="0" borderId="37" xfId="0" applyFont="1" applyBorder="1"/>
    <xf numFmtId="0" fontId="11" fillId="0" borderId="47" xfId="0" applyFont="1" applyBorder="1"/>
    <xf numFmtId="0" fontId="11" fillId="0" borderId="11" xfId="0" applyFont="1" applyFill="1" applyBorder="1" applyAlignment="1">
      <alignment vertical="center" wrapText="1"/>
    </xf>
    <xf numFmtId="0" fontId="11" fillId="0" borderId="48" xfId="0" applyFont="1" applyBorder="1"/>
    <xf numFmtId="164" fontId="27" fillId="0" borderId="11" xfId="0" applyNumberFormat="1" applyFont="1" applyBorder="1" applyAlignment="1" applyProtection="1">
      <alignment horizontal="right" vertical="center" wrapText="1" readingOrder="1"/>
      <protection locked="0"/>
    </xf>
    <xf numFmtId="4" fontId="12" fillId="0" borderId="11" xfId="0" applyNumberFormat="1" applyFont="1" applyBorder="1" applyAlignment="1">
      <alignment horizontal="right" vertical="center" wrapText="1"/>
    </xf>
    <xf numFmtId="4" fontId="11" fillId="0" borderId="11" xfId="0" applyNumberFormat="1" applyFont="1" applyBorder="1"/>
    <xf numFmtId="0" fontId="11" fillId="0" borderId="15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4" fontId="11" fillId="0" borderId="13" xfId="0" applyNumberFormat="1" applyFont="1" applyBorder="1" applyAlignment="1">
      <alignment horizontal="right" vertical="center" wrapText="1"/>
    </xf>
    <xf numFmtId="4" fontId="0" fillId="0" borderId="13" xfId="0" applyNumberFormat="1" applyFont="1" applyBorder="1" applyAlignment="1">
      <alignment horizontal="righ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4" fontId="11" fillId="0" borderId="26" xfId="0" applyNumberFormat="1" applyFont="1" applyBorder="1" applyAlignment="1">
      <alignment horizontal="right" vertical="center" wrapText="1"/>
    </xf>
    <xf numFmtId="0" fontId="1" fillId="0" borderId="24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25" xfId="0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4" fontId="2" fillId="0" borderId="25" xfId="0" applyNumberFormat="1" applyFont="1" applyBorder="1" applyAlignment="1">
      <alignment horizontal="right" vertical="center" wrapText="1"/>
    </xf>
    <xf numFmtId="164" fontId="27" fillId="0" borderId="25" xfId="0" applyNumberFormat="1" applyFont="1" applyBorder="1" applyAlignment="1" applyProtection="1">
      <alignment horizontal="right" vertical="center" wrapText="1" readingOrder="1"/>
      <protection locked="0"/>
    </xf>
    <xf numFmtId="0" fontId="28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29" fillId="0" borderId="0" xfId="0" applyFont="1"/>
    <xf numFmtId="4" fontId="1" fillId="0" borderId="5" xfId="0" applyNumberFormat="1" applyFont="1" applyBorder="1" applyAlignment="1">
      <alignment horizontal="right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20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 wrapText="1"/>
    </xf>
    <xf numFmtId="4" fontId="4" fillId="0" borderId="47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4" fontId="4" fillId="0" borderId="51" xfId="0" applyNumberFormat="1" applyFont="1" applyBorder="1" applyAlignment="1">
      <alignment horizontal="right" vertical="center" wrapText="1"/>
    </xf>
    <xf numFmtId="4" fontId="4" fillId="0" borderId="52" xfId="0" applyNumberFormat="1" applyFont="1" applyBorder="1" applyAlignment="1">
      <alignment horizontal="right" vertical="center" wrapText="1"/>
    </xf>
    <xf numFmtId="0" fontId="4" fillId="0" borderId="0" xfId="0" applyFont="1" applyBorder="1"/>
    <xf numFmtId="4" fontId="10" fillId="0" borderId="5" xfId="0" applyNumberFormat="1" applyFont="1" applyBorder="1" applyAlignment="1">
      <alignment horizontal="right" vertical="center" wrapText="1"/>
    </xf>
    <xf numFmtId="4" fontId="21" fillId="0" borderId="5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4" fontId="11" fillId="2" borderId="5" xfId="0" applyNumberFormat="1" applyFont="1" applyFill="1" applyBorder="1" applyAlignment="1">
      <alignment horizontal="right" vertical="center" wrapText="1"/>
    </xf>
    <xf numFmtId="4" fontId="12" fillId="0" borderId="10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11" fillId="0" borderId="5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31" fillId="0" borderId="0" xfId="0" applyFont="1"/>
    <xf numFmtId="0" fontId="24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/>
    <xf numFmtId="0" fontId="24" fillId="0" borderId="0" xfId="0" applyFont="1" applyAlignment="1">
      <alignment horizontal="left" vertical="center"/>
    </xf>
    <xf numFmtId="0" fontId="4" fillId="0" borderId="20" xfId="0" applyFont="1" applyBorder="1" applyAlignment="1">
      <alignment wrapText="1" shrinkToFit="1"/>
    </xf>
    <xf numFmtId="0" fontId="4" fillId="0" borderId="32" xfId="0" applyFont="1" applyBorder="1" applyAlignment="1">
      <alignment wrapText="1" shrinkToFit="1"/>
    </xf>
    <xf numFmtId="0" fontId="0" fillId="0" borderId="20" xfId="0" applyBorder="1" applyAlignment="1"/>
    <xf numFmtId="0" fontId="0" fillId="0" borderId="3" xfId="0" applyBorder="1" applyAlignment="1"/>
    <xf numFmtId="0" fontId="0" fillId="0" borderId="33" xfId="0" applyBorder="1" applyAlignment="1"/>
    <xf numFmtId="0" fontId="0" fillId="0" borderId="4" xfId="0" applyBorder="1" applyAlignment="1"/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4" fillId="0" borderId="49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4" fillId="0" borderId="24" xfId="0" applyFont="1" applyBorder="1" applyAlignment="1">
      <alignment wrapText="1" shrinkToFit="1"/>
    </xf>
    <xf numFmtId="0" fontId="4" fillId="0" borderId="11" xfId="0" applyFont="1" applyBorder="1" applyAlignment="1">
      <alignment wrapText="1" shrinkToFit="1"/>
    </xf>
    <xf numFmtId="0" fontId="0" fillId="0" borderId="0" xfId="0" applyAlignment="1">
      <alignment horizontal="left" wrapText="1"/>
    </xf>
    <xf numFmtId="0" fontId="25" fillId="0" borderId="0" xfId="0" applyFont="1" applyAlignment="1">
      <alignment horizontal="left" vertical="top"/>
    </xf>
    <xf numFmtId="0" fontId="4" fillId="0" borderId="49" xfId="0" applyFont="1" applyBorder="1" applyAlignment="1">
      <alignment wrapText="1" shrinkToFit="1"/>
    </xf>
    <xf numFmtId="0" fontId="4" fillId="0" borderId="50" xfId="0" applyFont="1" applyBorder="1" applyAlignment="1">
      <alignment wrapText="1" shrinkToFit="1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0" fillId="0" borderId="0" xfId="0" applyFont="1" applyAlignment="1"/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6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16" fillId="0" borderId="48" xfId="0" applyFont="1" applyBorder="1" applyAlignment="1">
      <alignment vertical="center" wrapText="1"/>
    </xf>
    <xf numFmtId="0" fontId="6" fillId="0" borderId="48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3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4" fontId="1" fillId="0" borderId="13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0" fillId="0" borderId="5" xfId="0" applyNumberForma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right" vertical="center" wrapText="1"/>
    </xf>
    <xf numFmtId="4" fontId="1" fillId="0" borderId="26" xfId="0" applyNumberFormat="1" applyFont="1" applyBorder="1" applyAlignment="1">
      <alignment horizontal="right" vertical="center" wrapText="1"/>
    </xf>
    <xf numFmtId="4" fontId="11" fillId="0" borderId="10" xfId="0" applyNumberFormat="1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right" vertical="center" wrapText="1"/>
    </xf>
    <xf numFmtId="4" fontId="9" fillId="0" borderId="10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18" fillId="0" borderId="5" xfId="0" applyFont="1" applyBorder="1" applyAlignment="1">
      <alignment horizontal="right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4" fontId="18" fillId="0" borderId="10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4" fontId="9" fillId="0" borderId="11" xfId="0" applyNumberFormat="1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4" fontId="18" fillId="0" borderId="11" xfId="0" applyNumberFormat="1" applyFont="1" applyBorder="1" applyAlignment="1">
      <alignment horizontal="right" vertical="center" wrapText="1"/>
    </xf>
    <xf numFmtId="4" fontId="18" fillId="0" borderId="25" xfId="0" applyNumberFormat="1" applyFont="1" applyBorder="1" applyAlignment="1">
      <alignment horizontal="right" vertical="center" wrapText="1"/>
    </xf>
    <xf numFmtId="0" fontId="10" fillId="0" borderId="9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4" fontId="21" fillId="0" borderId="12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3" fillId="0" borderId="9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" fontId="21" fillId="0" borderId="5" xfId="0" applyNumberFormat="1" applyFont="1" applyBorder="1" applyAlignment="1">
      <alignment horizontal="right" vertical="center" wrapText="1"/>
    </xf>
    <xf numFmtId="0" fontId="22" fillId="0" borderId="5" xfId="0" applyFont="1" applyBorder="1" applyAlignment="1">
      <alignment horizontal="right" vertical="center" wrapText="1"/>
    </xf>
    <xf numFmtId="0" fontId="13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4" fontId="14" fillId="0" borderId="12" xfId="0" applyNumberFormat="1" applyFont="1" applyBorder="1" applyAlignment="1">
      <alignment horizontal="right" vertical="center" wrapText="1"/>
    </xf>
    <xf numFmtId="4" fontId="14" fillId="0" borderId="13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4" fontId="10" fillId="0" borderId="12" xfId="0" applyNumberFormat="1" applyFont="1" applyBorder="1" applyAlignment="1">
      <alignment horizontal="right" vertical="center" wrapText="1"/>
    </xf>
    <xf numFmtId="0" fontId="15" fillId="0" borderId="13" xfId="0" applyFont="1" applyBorder="1" applyAlignment="1">
      <alignment horizontal="right" vertical="center" wrapText="1"/>
    </xf>
    <xf numFmtId="0" fontId="22" fillId="0" borderId="5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4" fontId="21" fillId="0" borderId="10" xfId="0" applyNumberFormat="1" applyFont="1" applyBorder="1" applyAlignment="1">
      <alignment horizontal="right" vertical="center" wrapText="1"/>
    </xf>
    <xf numFmtId="0" fontId="22" fillId="0" borderId="10" xfId="0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21" fillId="0" borderId="35" xfId="0" applyFont="1" applyBorder="1" applyAlignment="1">
      <alignment vertical="center" wrapText="1"/>
    </xf>
    <xf numFmtId="0" fontId="21" fillId="0" borderId="38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4" fontId="10" fillId="0" borderId="5" xfId="0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/>
    </xf>
    <xf numFmtId="4" fontId="10" fillId="0" borderId="10" xfId="0" applyNumberFormat="1" applyFont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 wrapText="1"/>
    </xf>
    <xf numFmtId="0" fontId="26" fillId="0" borderId="9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4" fontId="14" fillId="0" borderId="44" xfId="0" applyNumberFormat="1" applyFont="1" applyBorder="1" applyAlignment="1">
      <alignment horizontal="right" vertical="center" wrapText="1"/>
    </xf>
    <xf numFmtId="4" fontId="14" fillId="0" borderId="26" xfId="0" applyNumberFormat="1" applyFont="1" applyBorder="1" applyAlignment="1">
      <alignment horizontal="right" vertical="center" wrapText="1"/>
    </xf>
    <xf numFmtId="0" fontId="0" fillId="0" borderId="13" xfId="0" applyFont="1" applyBorder="1" applyAlignment="1">
      <alignment horizontal="right" vertical="center" wrapText="1"/>
    </xf>
    <xf numFmtId="0" fontId="8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35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right" vertical="center" wrapText="1"/>
    </xf>
    <xf numFmtId="4" fontId="9" fillId="0" borderId="13" xfId="0" applyNumberFormat="1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3366FF"/>
      <color rgb="FF6699FF"/>
      <color rgb="FF9900CC"/>
      <color rgb="FFCC00CC"/>
      <color rgb="FF3399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B3" sqref="B3:J3"/>
    </sheetView>
  </sheetViews>
  <sheetFormatPr defaultRowHeight="15" x14ac:dyDescent="0.25"/>
  <cols>
    <col min="2" max="2" width="9.140625" customWidth="1"/>
    <col min="3" max="3" width="27.28515625" customWidth="1"/>
    <col min="4" max="6" width="15" customWidth="1"/>
    <col min="7" max="7" width="16.5703125" hidden="1" customWidth="1"/>
    <col min="8" max="8" width="16" customWidth="1"/>
    <col min="9" max="9" width="16" hidden="1" customWidth="1"/>
    <col min="10" max="10" width="15.28515625" customWidth="1"/>
  </cols>
  <sheetData>
    <row r="1" spans="2:10" x14ac:dyDescent="0.25">
      <c r="B1" s="42" t="s">
        <v>60</v>
      </c>
    </row>
    <row r="2" spans="2:10" ht="18" x14ac:dyDescent="0.25">
      <c r="B2" s="44"/>
      <c r="D2" s="178"/>
      <c r="E2" s="154"/>
    </row>
    <row r="3" spans="2:10" x14ac:dyDescent="0.25">
      <c r="B3" s="210" t="s">
        <v>153</v>
      </c>
      <c r="C3" s="211"/>
      <c r="D3" s="211"/>
      <c r="E3" s="211"/>
      <c r="F3" s="211"/>
      <c r="G3" s="211"/>
      <c r="H3" s="211"/>
      <c r="I3" s="211"/>
      <c r="J3" s="211"/>
    </row>
    <row r="4" spans="2:10" ht="8.4499999999999993" customHeight="1" x14ac:dyDescent="0.25">
      <c r="B4" s="157"/>
      <c r="C4" s="156"/>
      <c r="D4" s="106"/>
      <c r="E4" s="106"/>
      <c r="F4" s="106"/>
      <c r="G4" s="106"/>
      <c r="H4" s="106"/>
      <c r="I4" s="106"/>
      <c r="J4" s="106"/>
    </row>
    <row r="5" spans="2:10" ht="21" customHeight="1" x14ac:dyDescent="0.25">
      <c r="B5" s="155"/>
    </row>
    <row r="6" spans="2:10" x14ac:dyDescent="0.25">
      <c r="B6" s="208" t="s">
        <v>132</v>
      </c>
      <c r="C6" s="209"/>
      <c r="D6" s="209"/>
      <c r="E6" s="209"/>
      <c r="F6" s="209"/>
      <c r="G6" s="209"/>
      <c r="H6" s="209"/>
      <c r="I6" s="209"/>
      <c r="J6" s="209"/>
    </row>
    <row r="7" spans="2:10" ht="2.4500000000000002" customHeight="1" thickBot="1" x14ac:dyDescent="0.3"/>
    <row r="8" spans="2:10" ht="35.1" customHeight="1" thickBot="1" x14ac:dyDescent="0.3">
      <c r="B8" s="217" t="s">
        <v>61</v>
      </c>
      <c r="C8" s="218"/>
      <c r="D8" s="189" t="s">
        <v>124</v>
      </c>
      <c r="E8" s="189" t="s">
        <v>93</v>
      </c>
      <c r="F8" s="189" t="s">
        <v>145</v>
      </c>
      <c r="G8" s="213" t="s">
        <v>78</v>
      </c>
      <c r="H8" s="213" t="s">
        <v>73</v>
      </c>
      <c r="I8" s="213" t="s">
        <v>79</v>
      </c>
      <c r="J8" s="213" t="s">
        <v>74</v>
      </c>
    </row>
    <row r="9" spans="2:10" ht="15.75" thickBot="1" x14ac:dyDescent="0.3">
      <c r="B9" s="219"/>
      <c r="C9" s="220"/>
      <c r="D9" s="190"/>
      <c r="E9" s="190"/>
      <c r="F9" s="190"/>
      <c r="G9" s="213"/>
      <c r="H9" s="213"/>
      <c r="I9" s="213"/>
      <c r="J9" s="213"/>
    </row>
    <row r="10" spans="2:10" x14ac:dyDescent="0.25">
      <c r="B10" s="221" t="s">
        <v>62</v>
      </c>
      <c r="C10" s="194"/>
      <c r="D10" s="53">
        <f>+D11+D12</f>
        <v>949615.22</v>
      </c>
      <c r="E10" s="53">
        <f t="shared" ref="E10:E15" si="0">F10-D10</f>
        <v>36016.420000000042</v>
      </c>
      <c r="F10" s="53">
        <f>+F11+F12</f>
        <v>985631.64</v>
      </c>
      <c r="G10" s="53">
        <f t="shared" ref="G10:G16" si="1">H10*7.5345</f>
        <v>6470146.392</v>
      </c>
      <c r="H10" s="53">
        <v>858736</v>
      </c>
      <c r="I10" s="58">
        <f t="shared" ref="I10:I16" si="2">J10*7.5345</f>
        <v>6494173.9125000006</v>
      </c>
      <c r="J10" s="49">
        <v>861925</v>
      </c>
    </row>
    <row r="11" spans="2:10" x14ac:dyDescent="0.25">
      <c r="B11" s="191" t="s">
        <v>63</v>
      </c>
      <c r="C11" s="192"/>
      <c r="D11" s="54">
        <v>949615.22</v>
      </c>
      <c r="E11" s="54">
        <f t="shared" si="0"/>
        <v>36016.420000000042</v>
      </c>
      <c r="F11" s="54">
        <v>985631.64</v>
      </c>
      <c r="G11" s="54">
        <f t="shared" si="1"/>
        <v>6470146.392</v>
      </c>
      <c r="H11" s="54">
        <v>858736</v>
      </c>
      <c r="I11" s="56">
        <f t="shared" si="2"/>
        <v>6494173.9125000006</v>
      </c>
      <c r="J11" s="51">
        <v>861925</v>
      </c>
    </row>
    <row r="12" spans="2:10" ht="38.65" customHeight="1" x14ac:dyDescent="0.25">
      <c r="B12" s="191" t="s">
        <v>64</v>
      </c>
      <c r="C12" s="192"/>
      <c r="D12" s="54">
        <v>0</v>
      </c>
      <c r="E12" s="54">
        <f t="shared" si="0"/>
        <v>0</v>
      </c>
      <c r="F12" s="54">
        <v>0</v>
      </c>
      <c r="G12" s="72">
        <f t="shared" si="1"/>
        <v>0</v>
      </c>
      <c r="H12" s="54">
        <v>0</v>
      </c>
      <c r="I12" s="54">
        <f t="shared" si="2"/>
        <v>0</v>
      </c>
      <c r="J12" s="57">
        <v>0</v>
      </c>
    </row>
    <row r="13" spans="2:10" x14ac:dyDescent="0.25">
      <c r="B13" s="197" t="s">
        <v>65</v>
      </c>
      <c r="C13" s="192"/>
      <c r="D13" s="55">
        <f>+D14+D15</f>
        <v>980543.58</v>
      </c>
      <c r="E13" s="55">
        <f t="shared" si="0"/>
        <v>23416.420000000042</v>
      </c>
      <c r="F13" s="55">
        <f>+F14+F15</f>
        <v>1003960</v>
      </c>
      <c r="G13" s="74">
        <f t="shared" si="1"/>
        <v>6470146.392</v>
      </c>
      <c r="H13" s="55">
        <v>858736</v>
      </c>
      <c r="I13" s="75">
        <f t="shared" si="2"/>
        <v>6494173.9125000006</v>
      </c>
      <c r="J13" s="50">
        <v>861925</v>
      </c>
    </row>
    <row r="14" spans="2:10" ht="18" customHeight="1" x14ac:dyDescent="0.25">
      <c r="B14" s="191" t="s">
        <v>66</v>
      </c>
      <c r="C14" s="192"/>
      <c r="D14" s="56">
        <v>935030.5</v>
      </c>
      <c r="E14" s="54">
        <f t="shared" si="0"/>
        <v>25416.420000000042</v>
      </c>
      <c r="F14" s="56">
        <v>960446.92</v>
      </c>
      <c r="G14" s="56">
        <f t="shared" si="1"/>
        <v>6360647.5035000006</v>
      </c>
      <c r="H14" s="54">
        <v>844203</v>
      </c>
      <c r="I14" s="56">
        <f t="shared" si="2"/>
        <v>6384675.0240000002</v>
      </c>
      <c r="J14" s="51">
        <v>847392</v>
      </c>
    </row>
    <row r="15" spans="2:10" ht="28.9" customHeight="1" x14ac:dyDescent="0.25">
      <c r="B15" s="191" t="s">
        <v>68</v>
      </c>
      <c r="C15" s="192"/>
      <c r="D15" s="56">
        <v>45513.08</v>
      </c>
      <c r="E15" s="54">
        <f t="shared" si="0"/>
        <v>-2000</v>
      </c>
      <c r="F15" s="56">
        <v>43513.08</v>
      </c>
      <c r="G15" s="56">
        <f t="shared" si="1"/>
        <v>109498.8885</v>
      </c>
      <c r="H15" s="54">
        <v>14533</v>
      </c>
      <c r="I15" s="56">
        <f t="shared" si="2"/>
        <v>109498.8885</v>
      </c>
      <c r="J15" s="62">
        <v>14533</v>
      </c>
    </row>
    <row r="16" spans="2:10" ht="15.75" thickBot="1" x14ac:dyDescent="0.3">
      <c r="B16" s="195" t="s">
        <v>69</v>
      </c>
      <c r="C16" s="196"/>
      <c r="D16" s="59">
        <f>D10-D13</f>
        <v>-30928.359999999986</v>
      </c>
      <c r="E16" s="59">
        <f>E10-E13</f>
        <v>12600</v>
      </c>
      <c r="F16" s="59">
        <f>F10-F13</f>
        <v>-18328.359999999986</v>
      </c>
      <c r="G16" s="59">
        <f t="shared" si="1"/>
        <v>0</v>
      </c>
      <c r="H16" s="41">
        <v>0</v>
      </c>
      <c r="I16" s="59">
        <f t="shared" si="2"/>
        <v>0</v>
      </c>
      <c r="J16" s="52">
        <v>0</v>
      </c>
    </row>
    <row r="17" spans="1:14" x14ac:dyDescent="0.25">
      <c r="A17" s="44"/>
      <c r="B17" s="166"/>
      <c r="C17" s="45"/>
      <c r="D17" s="162"/>
      <c r="E17" s="162"/>
      <c r="F17" s="162"/>
      <c r="G17" s="162"/>
      <c r="H17" s="163"/>
      <c r="I17" s="162"/>
      <c r="J17" s="163"/>
    </row>
    <row r="18" spans="1:14" ht="15.75" thickBot="1" x14ac:dyDescent="0.3">
      <c r="B18" s="214" t="s">
        <v>133</v>
      </c>
      <c r="C18" s="215"/>
      <c r="D18" s="215"/>
      <c r="E18" s="215"/>
      <c r="F18" s="215"/>
      <c r="G18" s="215"/>
      <c r="H18" s="215"/>
      <c r="I18" s="215"/>
      <c r="J18" s="215"/>
    </row>
    <row r="19" spans="1:14" ht="31.9" customHeight="1" thickBot="1" x14ac:dyDescent="0.3">
      <c r="B19" s="198"/>
      <c r="C19" s="199"/>
      <c r="D19" s="43" t="s">
        <v>124</v>
      </c>
      <c r="E19" s="43" t="s">
        <v>93</v>
      </c>
      <c r="F19" s="43" t="s">
        <v>145</v>
      </c>
      <c r="G19" s="43" t="s">
        <v>78</v>
      </c>
      <c r="H19" s="43" t="s">
        <v>75</v>
      </c>
      <c r="I19" s="43" t="s">
        <v>79</v>
      </c>
      <c r="J19" s="43" t="s">
        <v>76</v>
      </c>
      <c r="L19" s="44"/>
    </row>
    <row r="20" spans="1:14" ht="29.45" customHeight="1" x14ac:dyDescent="0.25">
      <c r="B20" s="193" t="s">
        <v>70</v>
      </c>
      <c r="C20" s="194"/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5">
        <v>0</v>
      </c>
      <c r="L20" s="44"/>
    </row>
    <row r="21" spans="1:14" ht="19.149999999999999" customHeight="1" x14ac:dyDescent="0.25">
      <c r="B21" s="191" t="s">
        <v>71</v>
      </c>
      <c r="C21" s="192"/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27">
        <v>0</v>
      </c>
    </row>
    <row r="22" spans="1:14" ht="18" customHeight="1" thickBot="1" x14ac:dyDescent="0.3">
      <c r="B22" s="195" t="s">
        <v>72</v>
      </c>
      <c r="C22" s="196"/>
      <c r="D22" s="41">
        <v>0</v>
      </c>
      <c r="E22" s="41">
        <v>0</v>
      </c>
      <c r="F22" s="41">
        <v>0</v>
      </c>
      <c r="G22" s="41">
        <v>0</v>
      </c>
      <c r="H22" s="164">
        <v>0</v>
      </c>
      <c r="I22" s="41">
        <v>0</v>
      </c>
      <c r="J22" s="165">
        <v>0</v>
      </c>
    </row>
    <row r="23" spans="1:14" x14ac:dyDescent="0.25">
      <c r="B23" s="166"/>
      <c r="C23" s="45"/>
      <c r="D23" s="163"/>
      <c r="E23" s="163"/>
      <c r="F23" s="163"/>
      <c r="G23" s="163"/>
      <c r="H23" s="163"/>
      <c r="I23" s="163"/>
      <c r="J23" s="163"/>
    </row>
    <row r="24" spans="1:14" ht="15.75" thickBot="1" x14ac:dyDescent="0.3">
      <c r="B24" s="216" t="s">
        <v>134</v>
      </c>
      <c r="C24" s="216"/>
      <c r="D24" s="216"/>
      <c r="E24" s="216"/>
      <c r="F24" s="216"/>
      <c r="G24" s="216"/>
      <c r="H24" s="216"/>
      <c r="I24" s="216"/>
      <c r="J24" s="216"/>
    </row>
    <row r="25" spans="1:14" ht="15" customHeight="1" thickBot="1" x14ac:dyDescent="0.3">
      <c r="B25" s="185"/>
      <c r="C25" s="186"/>
      <c r="D25" s="189" t="s">
        <v>124</v>
      </c>
      <c r="E25" s="189" t="s">
        <v>93</v>
      </c>
      <c r="F25" s="189" t="s">
        <v>145</v>
      </c>
      <c r="G25" s="213" t="s">
        <v>78</v>
      </c>
      <c r="H25" s="189" t="s">
        <v>73</v>
      </c>
      <c r="I25" s="213" t="s">
        <v>79</v>
      </c>
      <c r="J25" s="189" t="s">
        <v>74</v>
      </c>
    </row>
    <row r="26" spans="1:14" ht="36.6" customHeight="1" thickBot="1" x14ac:dyDescent="0.3">
      <c r="B26" s="187"/>
      <c r="C26" s="188"/>
      <c r="D26" s="190"/>
      <c r="E26" s="190"/>
      <c r="F26" s="190"/>
      <c r="G26" s="213"/>
      <c r="H26" s="212"/>
      <c r="I26" s="213"/>
      <c r="J26" s="212"/>
    </row>
    <row r="27" spans="1:14" ht="36.6" customHeight="1" x14ac:dyDescent="0.25">
      <c r="B27" s="183" t="s">
        <v>67</v>
      </c>
      <c r="C27" s="184"/>
      <c r="D27" s="64">
        <v>30928.36</v>
      </c>
      <c r="E27" s="54">
        <f>F27-D27</f>
        <v>0</v>
      </c>
      <c r="F27" s="64">
        <v>30928.36</v>
      </c>
      <c r="G27" s="64">
        <v>0</v>
      </c>
      <c r="H27" s="64">
        <v>12600</v>
      </c>
      <c r="I27" s="73">
        <v>0</v>
      </c>
      <c r="J27" s="65">
        <v>0</v>
      </c>
    </row>
    <row r="28" spans="1:14" ht="32.65" customHeight="1" thickBot="1" x14ac:dyDescent="0.3">
      <c r="B28" s="200" t="s">
        <v>90</v>
      </c>
      <c r="C28" s="201"/>
      <c r="D28" s="63">
        <v>30928.36</v>
      </c>
      <c r="E28" s="59">
        <f>F28-D28</f>
        <v>-12600</v>
      </c>
      <c r="F28" s="63">
        <v>18328.36</v>
      </c>
      <c r="G28" s="63">
        <v>0</v>
      </c>
      <c r="H28" s="63">
        <v>12600</v>
      </c>
      <c r="I28" s="61">
        <v>0</v>
      </c>
      <c r="J28" s="60">
        <v>0</v>
      </c>
    </row>
    <row r="29" spans="1:14" ht="17.25" thickBot="1" x14ac:dyDescent="0.35">
      <c r="A29" s="44"/>
      <c r="B29" s="128"/>
      <c r="C29" s="128"/>
      <c r="D29" s="169"/>
      <c r="E29" s="169"/>
      <c r="F29" s="169"/>
      <c r="G29" s="169"/>
      <c r="H29" s="169"/>
      <c r="I29" s="169"/>
      <c r="J29" s="169"/>
      <c r="K29" s="44"/>
    </row>
    <row r="30" spans="1:14" ht="34.15" customHeight="1" thickBot="1" x14ac:dyDescent="0.3">
      <c r="B30" s="204" t="s">
        <v>141</v>
      </c>
      <c r="C30" s="205"/>
      <c r="D30" s="167">
        <v>0</v>
      </c>
      <c r="E30" s="167">
        <v>0</v>
      </c>
      <c r="F30" s="167">
        <v>0</v>
      </c>
      <c r="G30" s="167">
        <v>0</v>
      </c>
      <c r="H30" s="167">
        <v>0</v>
      </c>
      <c r="I30" s="167">
        <v>0</v>
      </c>
      <c r="J30" s="168">
        <v>0</v>
      </c>
    </row>
    <row r="31" spans="1:14" x14ac:dyDescent="0.25">
      <c r="B31" s="179"/>
      <c r="C31" s="179"/>
      <c r="D31" s="89"/>
      <c r="E31" s="89"/>
      <c r="F31" s="89"/>
      <c r="G31" s="89"/>
      <c r="H31" s="90"/>
    </row>
    <row r="32" spans="1:14" x14ac:dyDescent="0.25">
      <c r="B32" s="206"/>
      <c r="C32" s="206"/>
      <c r="H32" s="92"/>
      <c r="L32" s="90"/>
      <c r="M32" s="91"/>
      <c r="N32" s="91"/>
    </row>
    <row r="33" spans="2:14" x14ac:dyDescent="0.25">
      <c r="F33" s="207" t="s">
        <v>147</v>
      </c>
      <c r="G33" s="207"/>
      <c r="H33" s="207"/>
      <c r="I33" s="207"/>
      <c r="J33" s="207"/>
      <c r="L33" s="180"/>
      <c r="M33" s="180"/>
      <c r="N33" s="180"/>
    </row>
    <row r="34" spans="2:14" x14ac:dyDescent="0.25">
      <c r="F34" s="207" t="s">
        <v>77</v>
      </c>
      <c r="G34" s="207"/>
      <c r="H34" s="207"/>
    </row>
    <row r="37" spans="2:14" ht="27.75" customHeight="1" x14ac:dyDescent="0.25">
      <c r="B37" s="202"/>
      <c r="C37" s="202"/>
      <c r="D37" s="202"/>
      <c r="E37" s="202"/>
      <c r="F37" s="202"/>
      <c r="G37" s="202"/>
      <c r="H37" s="202"/>
      <c r="I37" s="202"/>
      <c r="J37" s="202"/>
    </row>
    <row r="38" spans="2:14" x14ac:dyDescent="0.25"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</row>
    <row r="39" spans="2:14" ht="15" customHeight="1" x14ac:dyDescent="0.25"/>
  </sheetData>
  <mergeCells count="39">
    <mergeCell ref="B6:J6"/>
    <mergeCell ref="B3:J3"/>
    <mergeCell ref="H25:H26"/>
    <mergeCell ref="J25:J26"/>
    <mergeCell ref="H8:H9"/>
    <mergeCell ref="J8:J9"/>
    <mergeCell ref="G8:G9"/>
    <mergeCell ref="I8:I9"/>
    <mergeCell ref="G25:G26"/>
    <mergeCell ref="I25:I26"/>
    <mergeCell ref="D8:D9"/>
    <mergeCell ref="D25:D26"/>
    <mergeCell ref="B18:J18"/>
    <mergeCell ref="B24:J24"/>
    <mergeCell ref="B8:C9"/>
    <mergeCell ref="B10:C10"/>
    <mergeCell ref="B28:C28"/>
    <mergeCell ref="B37:J37"/>
    <mergeCell ref="B38:N38"/>
    <mergeCell ref="B30:C30"/>
    <mergeCell ref="B32:C32"/>
    <mergeCell ref="F33:J33"/>
    <mergeCell ref="F34:H34"/>
    <mergeCell ref="B27:C27"/>
    <mergeCell ref="B25:C26"/>
    <mergeCell ref="F8:F9"/>
    <mergeCell ref="E8:E9"/>
    <mergeCell ref="E25:E26"/>
    <mergeCell ref="F25:F26"/>
    <mergeCell ref="B11:C11"/>
    <mergeCell ref="B12:C12"/>
    <mergeCell ref="B20:C20"/>
    <mergeCell ref="B21:C21"/>
    <mergeCell ref="B22:C22"/>
    <mergeCell ref="B13:C13"/>
    <mergeCell ref="B14:C14"/>
    <mergeCell ref="B15:C15"/>
    <mergeCell ref="B16:C16"/>
    <mergeCell ref="B19:C19"/>
  </mergeCells>
  <pageMargins left="0.70866141732283472" right="0.70866141732283472" top="0.55118110236220474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D2" sqref="D2"/>
    </sheetView>
  </sheetViews>
  <sheetFormatPr defaultRowHeight="15" x14ac:dyDescent="0.25"/>
  <cols>
    <col min="2" max="2" width="9.140625" customWidth="1"/>
    <col min="3" max="3" width="27.28515625" customWidth="1"/>
    <col min="4" max="6" width="15" customWidth="1"/>
    <col min="7" max="7" width="16.5703125" hidden="1" customWidth="1"/>
    <col min="8" max="8" width="16" customWidth="1"/>
    <col min="9" max="9" width="16" hidden="1" customWidth="1"/>
    <col min="10" max="10" width="15.28515625" customWidth="1"/>
  </cols>
  <sheetData>
    <row r="1" spans="2:10" x14ac:dyDescent="0.25">
      <c r="B1" s="42" t="s">
        <v>60</v>
      </c>
    </row>
    <row r="2" spans="2:10" ht="18" x14ac:dyDescent="0.25">
      <c r="B2" s="44"/>
      <c r="D2" s="178"/>
      <c r="E2" s="154"/>
    </row>
    <row r="3" spans="2:10" x14ac:dyDescent="0.25">
      <c r="B3" s="210" t="s">
        <v>153</v>
      </c>
      <c r="C3" s="211"/>
      <c r="D3" s="211"/>
      <c r="E3" s="211"/>
      <c r="F3" s="211"/>
      <c r="G3" s="211"/>
      <c r="H3" s="211"/>
      <c r="I3" s="211"/>
      <c r="J3" s="211"/>
    </row>
    <row r="4" spans="2:10" ht="8.4499999999999993" customHeight="1" x14ac:dyDescent="0.25">
      <c r="B4" s="157"/>
      <c r="C4" s="156"/>
      <c r="D4" s="156"/>
      <c r="E4" s="156"/>
      <c r="F4" s="156"/>
      <c r="G4" s="156"/>
      <c r="H4" s="156"/>
      <c r="I4" s="156"/>
      <c r="J4" s="156"/>
    </row>
    <row r="5" spans="2:10" ht="21" customHeight="1" x14ac:dyDescent="0.25">
      <c r="B5" s="155"/>
    </row>
    <row r="6" spans="2:10" x14ac:dyDescent="0.25">
      <c r="B6" s="208" t="s">
        <v>132</v>
      </c>
      <c r="C6" s="209"/>
      <c r="D6" s="209"/>
      <c r="E6" s="209"/>
      <c r="F6" s="209"/>
      <c r="G6" s="209"/>
      <c r="H6" s="209"/>
      <c r="I6" s="209"/>
      <c r="J6" s="209"/>
    </row>
    <row r="7" spans="2:10" ht="2.4500000000000002" customHeight="1" thickBot="1" x14ac:dyDescent="0.3"/>
    <row r="8" spans="2:10" ht="35.1" customHeight="1" thickBot="1" x14ac:dyDescent="0.3">
      <c r="B8" s="217" t="s">
        <v>61</v>
      </c>
      <c r="C8" s="218"/>
      <c r="D8" s="189" t="s">
        <v>124</v>
      </c>
      <c r="E8" s="189" t="s">
        <v>93</v>
      </c>
      <c r="F8" s="189" t="s">
        <v>145</v>
      </c>
      <c r="G8" s="213" t="s">
        <v>78</v>
      </c>
      <c r="H8" s="213" t="s">
        <v>78</v>
      </c>
      <c r="I8" s="213" t="s">
        <v>79</v>
      </c>
      <c r="J8" s="213" t="s">
        <v>79</v>
      </c>
    </row>
    <row r="9" spans="2:10" ht="15.75" thickBot="1" x14ac:dyDescent="0.3">
      <c r="B9" s="219"/>
      <c r="C9" s="220"/>
      <c r="D9" s="190"/>
      <c r="E9" s="190"/>
      <c r="F9" s="190"/>
      <c r="G9" s="213"/>
      <c r="H9" s="213"/>
      <c r="I9" s="213"/>
      <c r="J9" s="213"/>
    </row>
    <row r="10" spans="2:10" x14ac:dyDescent="0.25">
      <c r="B10" s="221" t="s">
        <v>62</v>
      </c>
      <c r="C10" s="194"/>
      <c r="D10" s="53">
        <v>7154875.8799999999</v>
      </c>
      <c r="E10" s="53">
        <f t="shared" ref="E10:E15" si="0">F10-D10</f>
        <v>314526.04000000004</v>
      </c>
      <c r="F10" s="53">
        <v>7469401.9199999999</v>
      </c>
      <c r="G10" s="53">
        <f t="shared" ref="G10:G16" si="1">H10*7.5345</f>
        <v>48749317.975455001</v>
      </c>
      <c r="H10" s="53">
        <v>6470146.3899999997</v>
      </c>
      <c r="I10" s="58">
        <f t="shared" ref="I10:I16" si="2">J10*7.5345</f>
        <v>48930353.324895002</v>
      </c>
      <c r="J10" s="49">
        <v>6494173.9100000001</v>
      </c>
    </row>
    <row r="11" spans="2:10" x14ac:dyDescent="0.25">
      <c r="B11" s="191" t="s">
        <v>63</v>
      </c>
      <c r="C11" s="192"/>
      <c r="D11" s="54">
        <v>7154875.8799999999</v>
      </c>
      <c r="E11" s="54">
        <f t="shared" si="0"/>
        <v>271365.70999999996</v>
      </c>
      <c r="F11" s="54">
        <v>7426241.5899999999</v>
      </c>
      <c r="G11" s="54">
        <f t="shared" si="1"/>
        <v>48749317.975455001</v>
      </c>
      <c r="H11" s="54">
        <v>6470146.3899999997</v>
      </c>
      <c r="I11" s="56">
        <f t="shared" si="2"/>
        <v>48930353.324895002</v>
      </c>
      <c r="J11" s="51">
        <v>6494173.9100000001</v>
      </c>
    </row>
    <row r="12" spans="2:10" ht="38.65" customHeight="1" x14ac:dyDescent="0.25">
      <c r="B12" s="191" t="s">
        <v>64</v>
      </c>
      <c r="C12" s="192"/>
      <c r="D12" s="54">
        <v>0</v>
      </c>
      <c r="E12" s="54">
        <f t="shared" si="0"/>
        <v>0</v>
      </c>
      <c r="F12" s="54">
        <v>0</v>
      </c>
      <c r="G12" s="72">
        <f t="shared" si="1"/>
        <v>0</v>
      </c>
      <c r="H12" s="54">
        <v>0</v>
      </c>
      <c r="I12" s="54">
        <f t="shared" si="2"/>
        <v>0</v>
      </c>
      <c r="J12" s="57">
        <v>0</v>
      </c>
    </row>
    <row r="13" spans="2:10" x14ac:dyDescent="0.25">
      <c r="B13" s="197" t="s">
        <v>65</v>
      </c>
      <c r="C13" s="192"/>
      <c r="D13" s="55">
        <v>7387905.5999999996</v>
      </c>
      <c r="E13" s="55">
        <f t="shared" si="0"/>
        <v>0</v>
      </c>
      <c r="F13" s="55">
        <v>7387905.5999999996</v>
      </c>
      <c r="G13" s="74">
        <f t="shared" si="1"/>
        <v>48749317.975455001</v>
      </c>
      <c r="H13" s="55">
        <v>6470146.3899999997</v>
      </c>
      <c r="I13" s="75">
        <f t="shared" si="2"/>
        <v>48930353.324895002</v>
      </c>
      <c r="J13" s="50">
        <v>6494173.9100000001</v>
      </c>
    </row>
    <row r="14" spans="2:10" x14ac:dyDescent="0.25">
      <c r="B14" s="191" t="s">
        <v>66</v>
      </c>
      <c r="C14" s="192"/>
      <c r="D14" s="56">
        <v>7044987.2999999998</v>
      </c>
      <c r="E14" s="54">
        <f t="shared" si="0"/>
        <v>191500.02000000048</v>
      </c>
      <c r="F14" s="56">
        <v>7236487.3200000003</v>
      </c>
      <c r="G14" s="56">
        <f t="shared" si="1"/>
        <v>47924298.588750005</v>
      </c>
      <c r="H14" s="54">
        <v>6360647.5</v>
      </c>
      <c r="I14" s="56">
        <f t="shared" si="2"/>
        <v>48105333.938189998</v>
      </c>
      <c r="J14" s="51">
        <v>6384675.0199999996</v>
      </c>
    </row>
    <row r="15" spans="2:10" ht="30" customHeight="1" x14ac:dyDescent="0.25">
      <c r="B15" s="191" t="s">
        <v>68</v>
      </c>
      <c r="C15" s="192"/>
      <c r="D15" s="56">
        <v>342918.3</v>
      </c>
      <c r="E15" s="54">
        <f t="shared" si="0"/>
        <v>-15069</v>
      </c>
      <c r="F15" s="56">
        <v>327849.3</v>
      </c>
      <c r="G15" s="56">
        <f t="shared" si="1"/>
        <v>825019.38670500007</v>
      </c>
      <c r="H15" s="54">
        <v>109498.89</v>
      </c>
      <c r="I15" s="56">
        <f t="shared" si="2"/>
        <v>825019.38670500007</v>
      </c>
      <c r="J15" s="62">
        <v>109498.89</v>
      </c>
    </row>
    <row r="16" spans="2:10" ht="21" customHeight="1" thickBot="1" x14ac:dyDescent="0.3">
      <c r="B16" s="195" t="s">
        <v>69</v>
      </c>
      <c r="C16" s="196"/>
      <c r="D16" s="59">
        <v>-233029.73</v>
      </c>
      <c r="E16" s="59">
        <f>E10-E13</f>
        <v>314526.04000000004</v>
      </c>
      <c r="F16" s="59">
        <v>-138095.03</v>
      </c>
      <c r="G16" s="59">
        <f t="shared" si="1"/>
        <v>0</v>
      </c>
      <c r="H16" s="41">
        <v>0</v>
      </c>
      <c r="I16" s="59">
        <f t="shared" si="2"/>
        <v>0</v>
      </c>
      <c r="J16" s="52">
        <v>0</v>
      </c>
    </row>
    <row r="17" spans="1:14" x14ac:dyDescent="0.25">
      <c r="A17" s="44"/>
      <c r="B17" s="166"/>
      <c r="C17" s="45"/>
      <c r="D17" s="162"/>
      <c r="E17" s="162"/>
      <c r="F17" s="162"/>
      <c r="G17" s="162"/>
      <c r="H17" s="163"/>
      <c r="I17" s="162"/>
      <c r="J17" s="163"/>
    </row>
    <row r="18" spans="1:14" ht="15.75" thickBot="1" x14ac:dyDescent="0.3">
      <c r="B18" s="214" t="s">
        <v>133</v>
      </c>
      <c r="C18" s="215"/>
      <c r="D18" s="215"/>
      <c r="E18" s="215"/>
      <c r="F18" s="215"/>
      <c r="G18" s="215"/>
      <c r="H18" s="215"/>
      <c r="I18" s="215"/>
      <c r="J18" s="215"/>
    </row>
    <row r="19" spans="1:14" ht="31.9" customHeight="1" thickBot="1" x14ac:dyDescent="0.3">
      <c r="B19" s="198"/>
      <c r="C19" s="199"/>
      <c r="D19" s="43" t="s">
        <v>124</v>
      </c>
      <c r="E19" s="43" t="s">
        <v>93</v>
      </c>
      <c r="F19" s="43" t="s">
        <v>145</v>
      </c>
      <c r="G19" s="43" t="s">
        <v>78</v>
      </c>
      <c r="H19" s="43" t="s">
        <v>139</v>
      </c>
      <c r="I19" s="43" t="s">
        <v>79</v>
      </c>
      <c r="J19" s="43" t="s">
        <v>140</v>
      </c>
      <c r="L19" s="44"/>
    </row>
    <row r="20" spans="1:14" ht="27" customHeight="1" x14ac:dyDescent="0.25">
      <c r="B20" s="193" t="s">
        <v>70</v>
      </c>
      <c r="C20" s="194"/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5">
        <v>0</v>
      </c>
      <c r="L20" s="44"/>
    </row>
    <row r="21" spans="1:14" x14ac:dyDescent="0.25">
      <c r="B21" s="191" t="s">
        <v>71</v>
      </c>
      <c r="C21" s="192"/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27">
        <v>0</v>
      </c>
    </row>
    <row r="22" spans="1:14" ht="27" customHeight="1" thickBot="1" x14ac:dyDescent="0.3">
      <c r="B22" s="195" t="s">
        <v>72</v>
      </c>
      <c r="C22" s="196"/>
      <c r="D22" s="41">
        <v>0</v>
      </c>
      <c r="E22" s="41">
        <v>0</v>
      </c>
      <c r="F22" s="41">
        <v>0</v>
      </c>
      <c r="G22" s="41">
        <v>0</v>
      </c>
      <c r="H22" s="164">
        <v>0</v>
      </c>
      <c r="I22" s="41">
        <v>0</v>
      </c>
      <c r="J22" s="165">
        <v>0</v>
      </c>
    </row>
    <row r="23" spans="1:14" x14ac:dyDescent="0.25">
      <c r="B23" s="166"/>
      <c r="C23" s="45"/>
      <c r="D23" s="163"/>
      <c r="E23" s="163"/>
      <c r="F23" s="163"/>
      <c r="G23" s="163"/>
      <c r="H23" s="163"/>
      <c r="I23" s="163"/>
      <c r="J23" s="163"/>
    </row>
    <row r="24" spans="1:14" ht="15.75" thickBot="1" x14ac:dyDescent="0.3">
      <c r="B24" s="216" t="s">
        <v>134</v>
      </c>
      <c r="C24" s="216"/>
      <c r="D24" s="216"/>
      <c r="E24" s="216"/>
      <c r="F24" s="216"/>
      <c r="G24" s="216"/>
      <c r="H24" s="216"/>
      <c r="I24" s="216"/>
      <c r="J24" s="216"/>
    </row>
    <row r="25" spans="1:14" ht="15.75" thickBot="1" x14ac:dyDescent="0.3">
      <c r="B25" s="185"/>
      <c r="C25" s="186"/>
      <c r="D25" s="189" t="s">
        <v>124</v>
      </c>
      <c r="E25" s="189" t="s">
        <v>93</v>
      </c>
      <c r="F25" s="189" t="s">
        <v>145</v>
      </c>
      <c r="G25" s="213" t="s">
        <v>78</v>
      </c>
      <c r="H25" s="189" t="s">
        <v>78</v>
      </c>
      <c r="I25" s="213" t="s">
        <v>79</v>
      </c>
      <c r="J25" s="189" t="s">
        <v>79</v>
      </c>
    </row>
    <row r="26" spans="1:14" ht="36.6" customHeight="1" thickBot="1" x14ac:dyDescent="0.3">
      <c r="B26" s="187"/>
      <c r="C26" s="188"/>
      <c r="D26" s="190"/>
      <c r="E26" s="190"/>
      <c r="F26" s="190"/>
      <c r="G26" s="213"/>
      <c r="H26" s="212"/>
      <c r="I26" s="213"/>
      <c r="J26" s="212"/>
    </row>
    <row r="27" spans="1:14" ht="36.6" customHeight="1" x14ac:dyDescent="0.25">
      <c r="B27" s="183" t="s">
        <v>67</v>
      </c>
      <c r="C27" s="184"/>
      <c r="D27" s="64">
        <v>233029.73</v>
      </c>
      <c r="E27" s="54">
        <f>F27-D27</f>
        <v>0</v>
      </c>
      <c r="F27" s="64">
        <v>233029.73</v>
      </c>
      <c r="G27" s="64">
        <v>0</v>
      </c>
      <c r="H27" s="64">
        <v>94934.7</v>
      </c>
      <c r="I27" s="73">
        <v>0</v>
      </c>
      <c r="J27" s="65">
        <v>0</v>
      </c>
    </row>
    <row r="28" spans="1:14" ht="32.65" customHeight="1" thickBot="1" x14ac:dyDescent="0.3">
      <c r="B28" s="200" t="s">
        <v>90</v>
      </c>
      <c r="C28" s="201"/>
      <c r="D28" s="63">
        <v>233029.73</v>
      </c>
      <c r="E28" s="59">
        <f>F28-D28</f>
        <v>-94934.700000000012</v>
      </c>
      <c r="F28" s="63">
        <v>138095.03</v>
      </c>
      <c r="G28" s="63">
        <v>0</v>
      </c>
      <c r="H28" s="63">
        <v>94934.7</v>
      </c>
      <c r="I28" s="61">
        <v>0</v>
      </c>
      <c r="J28" s="60">
        <v>0</v>
      </c>
    </row>
    <row r="29" spans="1:14" ht="15.75" thickBot="1" x14ac:dyDescent="0.3">
      <c r="A29" s="44"/>
      <c r="B29" s="169"/>
      <c r="C29" s="169"/>
      <c r="D29" s="169"/>
      <c r="E29" s="169"/>
      <c r="F29" s="169"/>
      <c r="G29" s="169"/>
      <c r="H29" s="169"/>
      <c r="I29" s="169"/>
      <c r="J29" s="169"/>
      <c r="K29" s="44"/>
    </row>
    <row r="30" spans="1:14" ht="34.15" customHeight="1" thickBot="1" x14ac:dyDescent="0.3">
      <c r="B30" s="204" t="s">
        <v>141</v>
      </c>
      <c r="C30" s="205"/>
      <c r="D30" s="167">
        <v>0</v>
      </c>
      <c r="E30" s="167">
        <v>0</v>
      </c>
      <c r="F30" s="167">
        <v>0</v>
      </c>
      <c r="G30" s="167">
        <v>0</v>
      </c>
      <c r="H30" s="167">
        <v>0</v>
      </c>
      <c r="I30" s="167">
        <v>0</v>
      </c>
      <c r="J30" s="168">
        <v>0</v>
      </c>
    </row>
    <row r="31" spans="1:14" x14ac:dyDescent="0.25">
      <c r="B31" s="206"/>
      <c r="C31" s="206"/>
      <c r="H31" s="92"/>
      <c r="L31" s="90"/>
      <c r="M31" s="91"/>
      <c r="N31" s="91"/>
    </row>
    <row r="32" spans="1:14" x14ac:dyDescent="0.25">
      <c r="H32" s="92"/>
      <c r="L32" s="92"/>
      <c r="M32" s="156"/>
      <c r="N32" s="156"/>
    </row>
    <row r="33" spans="2:14" ht="17.25" customHeight="1" x14ac:dyDescent="0.25">
      <c r="F33" s="207" t="s">
        <v>147</v>
      </c>
      <c r="G33" s="207"/>
      <c r="H33" s="207"/>
      <c r="I33" s="207"/>
      <c r="J33" s="207"/>
      <c r="L33" s="156"/>
      <c r="M33" s="156"/>
      <c r="N33" s="156"/>
    </row>
    <row r="34" spans="2:14" ht="15.75" customHeight="1" x14ac:dyDescent="0.25">
      <c r="F34" s="207" t="s">
        <v>77</v>
      </c>
      <c r="G34" s="207"/>
      <c r="H34" s="207"/>
    </row>
    <row r="37" spans="2:14" ht="27.75" customHeight="1" x14ac:dyDescent="0.25">
      <c r="B37" s="202"/>
      <c r="C37" s="202"/>
      <c r="D37" s="202"/>
      <c r="E37" s="202"/>
      <c r="F37" s="202"/>
      <c r="G37" s="202"/>
      <c r="H37" s="202"/>
      <c r="I37" s="202"/>
      <c r="J37" s="202"/>
    </row>
    <row r="38" spans="2:14" x14ac:dyDescent="0.25"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</row>
  </sheetData>
  <mergeCells count="39">
    <mergeCell ref="B10:C10"/>
    <mergeCell ref="B11:C11"/>
    <mergeCell ref="B12:C12"/>
    <mergeCell ref="B13:C13"/>
    <mergeCell ref="B14:C14"/>
    <mergeCell ref="B15:C15"/>
    <mergeCell ref="B16:C16"/>
    <mergeCell ref="B38:N38"/>
    <mergeCell ref="J8:J9"/>
    <mergeCell ref="B18:J18"/>
    <mergeCell ref="B24:J24"/>
    <mergeCell ref="B19:C19"/>
    <mergeCell ref="B20:C20"/>
    <mergeCell ref="B21:C21"/>
    <mergeCell ref="J25:J26"/>
    <mergeCell ref="B27:C27"/>
    <mergeCell ref="B28:C28"/>
    <mergeCell ref="B22:C22"/>
    <mergeCell ref="B30:C30"/>
    <mergeCell ref="B37:J37"/>
    <mergeCell ref="H25:H26"/>
    <mergeCell ref="I25:I26"/>
    <mergeCell ref="B31:C31"/>
    <mergeCell ref="F33:J33"/>
    <mergeCell ref="F34:H34"/>
    <mergeCell ref="B25:C26"/>
    <mergeCell ref="D25:D26"/>
    <mergeCell ref="E25:E26"/>
    <mergeCell ref="F25:F26"/>
    <mergeCell ref="G25:G26"/>
    <mergeCell ref="B3:J3"/>
    <mergeCell ref="B6:J6"/>
    <mergeCell ref="D8:D9"/>
    <mergeCell ref="E8:E9"/>
    <mergeCell ref="F8:F9"/>
    <mergeCell ref="G8:G9"/>
    <mergeCell ref="H8:H9"/>
    <mergeCell ref="I8:I9"/>
    <mergeCell ref="B8:C9"/>
  </mergeCells>
  <pageMargins left="0.70866141732283472" right="0.70866141732283472" top="0.55118110236220474" bottom="0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70" zoomScaleNormal="70" workbookViewId="0">
      <selection activeCell="O23" sqref="O23"/>
    </sheetView>
  </sheetViews>
  <sheetFormatPr defaultRowHeight="15" x14ac:dyDescent="0.25"/>
  <cols>
    <col min="2" max="3" width="12.28515625" customWidth="1"/>
    <col min="4" max="4" width="31.7109375" customWidth="1"/>
    <col min="5" max="5" width="18.140625" hidden="1" customWidth="1"/>
    <col min="6" max="6" width="20" customWidth="1"/>
    <col min="7" max="7" width="17.28515625" customWidth="1"/>
    <col min="8" max="8" width="0.42578125" hidden="1" customWidth="1"/>
    <col min="9" max="9" width="18.140625" customWidth="1"/>
    <col min="10" max="10" width="19.7109375" customWidth="1"/>
    <col min="11" max="11" width="21.140625" customWidth="1"/>
    <col min="15" max="15" width="20.28515625" customWidth="1"/>
    <col min="16" max="16" width="28" customWidth="1"/>
  </cols>
  <sheetData>
    <row r="1" spans="2:11" ht="15.75" x14ac:dyDescent="0.25">
      <c r="B1" s="76" t="s">
        <v>60</v>
      </c>
    </row>
    <row r="2" spans="2:11" ht="22.5" customHeight="1" x14ac:dyDescent="0.25">
      <c r="B2" s="76" t="s">
        <v>135</v>
      </c>
    </row>
    <row r="3" spans="2:11" ht="15" customHeight="1" x14ac:dyDescent="0.25">
      <c r="B3" s="76" t="s">
        <v>136</v>
      </c>
      <c r="C3" s="76"/>
      <c r="D3" s="76"/>
      <c r="F3" s="1"/>
    </row>
    <row r="4" spans="2:11" ht="15" customHeight="1" x14ac:dyDescent="0.25">
      <c r="B4" s="76"/>
      <c r="C4" s="76"/>
      <c r="D4" s="76"/>
      <c r="F4" s="1" t="s">
        <v>63</v>
      </c>
    </row>
    <row r="5" spans="2:11" ht="15.6" customHeight="1" thickBot="1" x14ac:dyDescent="0.3"/>
    <row r="6" spans="2:11" x14ac:dyDescent="0.25">
      <c r="B6" s="222" t="s">
        <v>0</v>
      </c>
      <c r="C6" s="234"/>
      <c r="D6" s="234" t="s">
        <v>1</v>
      </c>
      <c r="E6" s="236" t="s">
        <v>53</v>
      </c>
      <c r="F6" s="236" t="s">
        <v>120</v>
      </c>
      <c r="G6" s="236" t="s">
        <v>50</v>
      </c>
      <c r="H6" s="236" t="s">
        <v>122</v>
      </c>
      <c r="I6" s="236" t="s">
        <v>143</v>
      </c>
      <c r="J6" s="236" t="s">
        <v>48</v>
      </c>
      <c r="K6" s="241" t="s">
        <v>54</v>
      </c>
    </row>
    <row r="7" spans="2:11" ht="51.6" customHeight="1" thickBot="1" x14ac:dyDescent="0.3">
      <c r="B7" s="223"/>
      <c r="C7" s="235"/>
      <c r="D7" s="235"/>
      <c r="E7" s="237"/>
      <c r="F7" s="237"/>
      <c r="G7" s="237"/>
      <c r="H7" s="237"/>
      <c r="I7" s="237"/>
      <c r="J7" s="237"/>
      <c r="K7" s="242"/>
    </row>
    <row r="8" spans="2:11" ht="14.45" customHeight="1" x14ac:dyDescent="0.25">
      <c r="B8" s="224"/>
      <c r="C8" s="230"/>
      <c r="D8" s="232" t="s">
        <v>2</v>
      </c>
      <c r="E8" s="226">
        <f>+E11+E15+E16+E17+E20+E24+E25</f>
        <v>6482239.2800000003</v>
      </c>
      <c r="F8" s="226">
        <f>+F11+F15+F16+F17+F20+F24+F25</f>
        <v>980543.58</v>
      </c>
      <c r="G8" s="226">
        <f>I8-F8</f>
        <v>36016.420000000042</v>
      </c>
      <c r="H8" s="226">
        <f>+H11+H15+H16+H17+H20+H24+H25</f>
        <v>6482239.2800000003</v>
      </c>
      <c r="I8" s="226">
        <f>+I11+I15+I16+I17+I20+I24+I25</f>
        <v>1016560</v>
      </c>
      <c r="J8" s="226">
        <f>+J11+J15+J16+J17+J20+J24+J30</f>
        <v>858736</v>
      </c>
      <c r="K8" s="239">
        <f>+K11+K15+K16+K17+K20+K24+K30</f>
        <v>861925</v>
      </c>
    </row>
    <row r="9" spans="2:11" ht="23.85" customHeight="1" x14ac:dyDescent="0.25">
      <c r="B9" s="225"/>
      <c r="C9" s="231"/>
      <c r="D9" s="233"/>
      <c r="E9" s="228"/>
      <c r="F9" s="229"/>
      <c r="G9" s="227"/>
      <c r="H9" s="227"/>
      <c r="I9" s="229"/>
      <c r="J9" s="238"/>
      <c r="K9" s="240"/>
    </row>
    <row r="10" spans="2:11" ht="23.85" customHeight="1" x14ac:dyDescent="0.25">
      <c r="B10" s="107">
        <v>6</v>
      </c>
      <c r="C10" s="109"/>
      <c r="D10" s="110" t="s">
        <v>126</v>
      </c>
      <c r="E10" s="108"/>
      <c r="F10" s="177">
        <f>+F11+F15+F16+F17+F20</f>
        <v>949615.22</v>
      </c>
      <c r="G10" s="3">
        <f>I10-F10</f>
        <v>36016.420000000042</v>
      </c>
      <c r="H10" s="161"/>
      <c r="I10" s="159">
        <f>+I11+I15+I16+I17+I20</f>
        <v>985631.64</v>
      </c>
      <c r="J10" s="159">
        <f>+J11+J15+J16+J17+J20</f>
        <v>858736</v>
      </c>
      <c r="K10" s="160">
        <f>+K11+K15+K16+K17+K20</f>
        <v>861925</v>
      </c>
    </row>
    <row r="11" spans="2:11" ht="55.9" customHeight="1" x14ac:dyDescent="0.25">
      <c r="B11" s="107">
        <v>63</v>
      </c>
      <c r="C11" s="110"/>
      <c r="D11" s="110" t="s">
        <v>3</v>
      </c>
      <c r="E11" s="3">
        <f>SUM(E12:E14)</f>
        <v>4897688.72</v>
      </c>
      <c r="F11" s="177">
        <f>+F12+F13+F14</f>
        <v>723791.86</v>
      </c>
      <c r="G11" s="3">
        <f>I11-F11</f>
        <v>17404.400000000023</v>
      </c>
      <c r="H11" s="3">
        <f>SUM(H12:H14)</f>
        <v>4897688.72</v>
      </c>
      <c r="I11" s="159">
        <v>741196.26</v>
      </c>
      <c r="J11" s="3">
        <f>SUM(J12:J14)</f>
        <v>652412</v>
      </c>
      <c r="K11" s="10">
        <f>SUM(K12:K14)</f>
        <v>655601</v>
      </c>
    </row>
    <row r="12" spans="2:11" ht="49.5" hidden="1" customHeight="1" x14ac:dyDescent="0.25">
      <c r="B12" s="26"/>
      <c r="C12" s="17">
        <v>53</v>
      </c>
      <c r="D12" s="18" t="s">
        <v>91</v>
      </c>
      <c r="E12" s="9">
        <v>4878099.01</v>
      </c>
      <c r="F12" s="176">
        <v>719173.14</v>
      </c>
      <c r="G12" s="9">
        <f>I12-F12</f>
        <v>0</v>
      </c>
      <c r="H12" s="9">
        <v>4878099.01</v>
      </c>
      <c r="I12" s="7">
        <v>719173.14</v>
      </c>
      <c r="J12" s="9">
        <v>649812</v>
      </c>
      <c r="K12" s="174">
        <v>653001</v>
      </c>
    </row>
    <row r="13" spans="2:11" ht="41.65" hidden="1" customHeight="1" x14ac:dyDescent="0.25">
      <c r="B13" s="26"/>
      <c r="C13" s="17">
        <v>55</v>
      </c>
      <c r="D13" s="18" t="s">
        <v>92</v>
      </c>
      <c r="E13" s="20">
        <v>19589.71</v>
      </c>
      <c r="F13" s="176">
        <v>4618.72</v>
      </c>
      <c r="G13" s="9">
        <f t="shared" ref="G13:G30" si="0">I13-F13</f>
        <v>0</v>
      </c>
      <c r="H13" s="9">
        <v>19589.71</v>
      </c>
      <c r="I13" s="7">
        <v>4618.72</v>
      </c>
      <c r="J13" s="9">
        <v>2600</v>
      </c>
      <c r="K13" s="174">
        <v>2600</v>
      </c>
    </row>
    <row r="14" spans="2:11" ht="53.65" hidden="1" customHeight="1" x14ac:dyDescent="0.25">
      <c r="B14" s="26"/>
      <c r="C14" s="17">
        <v>58</v>
      </c>
      <c r="D14" s="18" t="s">
        <v>84</v>
      </c>
      <c r="E14" s="19">
        <v>0</v>
      </c>
      <c r="F14" s="176">
        <v>0</v>
      </c>
      <c r="G14" s="9">
        <f t="shared" si="0"/>
        <v>0</v>
      </c>
      <c r="H14" s="19">
        <v>0</v>
      </c>
      <c r="I14" s="7">
        <v>0</v>
      </c>
      <c r="J14" s="19">
        <v>0</v>
      </c>
      <c r="K14" s="27">
        <v>0</v>
      </c>
    </row>
    <row r="15" spans="2:11" ht="26.25" customHeight="1" x14ac:dyDescent="0.25">
      <c r="B15" s="107">
        <v>64</v>
      </c>
      <c r="C15" s="110"/>
      <c r="D15" s="110" t="s">
        <v>4</v>
      </c>
      <c r="E15" s="4">
        <v>7.53</v>
      </c>
      <c r="F15" s="177">
        <v>1</v>
      </c>
      <c r="G15" s="3">
        <f t="shared" si="0"/>
        <v>0</v>
      </c>
      <c r="H15" s="159">
        <v>7.53</v>
      </c>
      <c r="I15" s="159">
        <v>1</v>
      </c>
      <c r="J15" s="159">
        <v>1</v>
      </c>
      <c r="K15" s="160">
        <v>1</v>
      </c>
    </row>
    <row r="16" spans="2:11" ht="35.65" customHeight="1" x14ac:dyDescent="0.25">
      <c r="B16" s="107">
        <v>65</v>
      </c>
      <c r="C16" s="110"/>
      <c r="D16" s="110" t="s">
        <v>5</v>
      </c>
      <c r="E16" s="4">
        <v>36881.379999999997</v>
      </c>
      <c r="F16" s="177">
        <v>4895</v>
      </c>
      <c r="G16" s="3">
        <f t="shared" si="0"/>
        <v>2000</v>
      </c>
      <c r="H16" s="159">
        <v>36881.379999999997</v>
      </c>
      <c r="I16" s="159">
        <v>6895</v>
      </c>
      <c r="J16" s="159">
        <v>4895</v>
      </c>
      <c r="K16" s="160">
        <v>4895</v>
      </c>
    </row>
    <row r="17" spans="2:11" ht="31.15" customHeight="1" x14ac:dyDescent="0.25">
      <c r="B17" s="107">
        <v>66</v>
      </c>
      <c r="C17" s="110"/>
      <c r="D17" s="110" t="s">
        <v>6</v>
      </c>
      <c r="E17" s="4">
        <f>+E18+E19</f>
        <v>855022.6</v>
      </c>
      <c r="F17" s="177">
        <f>+F18+F19</f>
        <v>104691.51999999999</v>
      </c>
      <c r="G17" s="3">
        <f t="shared" si="0"/>
        <v>16007.270000000004</v>
      </c>
      <c r="H17" s="159">
        <f>+H18+H19</f>
        <v>855022.6</v>
      </c>
      <c r="I17" s="159">
        <v>120698.79</v>
      </c>
      <c r="J17" s="159">
        <v>122119</v>
      </c>
      <c r="K17" s="160">
        <v>122119</v>
      </c>
    </row>
    <row r="18" spans="2:11" ht="39.6" hidden="1" customHeight="1" x14ac:dyDescent="0.25">
      <c r="B18" s="25"/>
      <c r="C18" s="23"/>
      <c r="D18" s="18" t="s">
        <v>85</v>
      </c>
      <c r="E18" s="19">
        <v>850019.69</v>
      </c>
      <c r="F18" s="173">
        <v>102826.59</v>
      </c>
      <c r="G18" s="9">
        <f t="shared" si="0"/>
        <v>0</v>
      </c>
      <c r="H18" s="19">
        <v>850019.69</v>
      </c>
      <c r="I18" s="173">
        <v>102826.59</v>
      </c>
      <c r="J18" s="19"/>
      <c r="K18" s="27"/>
    </row>
    <row r="19" spans="2:11" ht="41.65" hidden="1" customHeight="1" x14ac:dyDescent="0.25">
      <c r="B19" s="29"/>
      <c r="C19" s="18"/>
      <c r="D19" s="18" t="s">
        <v>86</v>
      </c>
      <c r="E19" s="19">
        <v>5002.91</v>
      </c>
      <c r="F19" s="173">
        <v>1864.93</v>
      </c>
      <c r="G19" s="9">
        <f t="shared" si="0"/>
        <v>0</v>
      </c>
      <c r="H19" s="19">
        <v>5002.91</v>
      </c>
      <c r="I19" s="173">
        <v>1864.93</v>
      </c>
      <c r="J19" s="19"/>
      <c r="K19" s="27"/>
    </row>
    <row r="20" spans="2:11" ht="46.15" customHeight="1" x14ac:dyDescent="0.25">
      <c r="B20" s="107">
        <v>67</v>
      </c>
      <c r="C20" s="110"/>
      <c r="D20" s="110" t="s">
        <v>7</v>
      </c>
      <c r="E20" s="3">
        <f>+E21+E22</f>
        <v>607551.94000000006</v>
      </c>
      <c r="F20" s="172">
        <f>+F21+F22</f>
        <v>116235.84</v>
      </c>
      <c r="G20" s="3">
        <f t="shared" si="0"/>
        <v>604.75</v>
      </c>
      <c r="H20" s="3">
        <f>+H21+H22</f>
        <v>607551.94000000006</v>
      </c>
      <c r="I20" s="172">
        <v>116840.59</v>
      </c>
      <c r="J20" s="159">
        <v>79309</v>
      </c>
      <c r="K20" s="160">
        <v>79309</v>
      </c>
    </row>
    <row r="21" spans="2:11" ht="48.4" hidden="1" customHeight="1" x14ac:dyDescent="0.25">
      <c r="B21" s="29"/>
      <c r="C21" s="18"/>
      <c r="D21" s="18" t="s">
        <v>87</v>
      </c>
      <c r="E21" s="20">
        <v>597553.66</v>
      </c>
      <c r="F21" s="173">
        <v>83480.47</v>
      </c>
      <c r="G21" s="9">
        <f t="shared" si="0"/>
        <v>0</v>
      </c>
      <c r="H21" s="9">
        <v>597553.66</v>
      </c>
      <c r="I21" s="173">
        <v>83480.47</v>
      </c>
      <c r="J21" s="19"/>
      <c r="K21" s="27"/>
    </row>
    <row r="22" spans="2:11" ht="28.15" hidden="1" customHeight="1" x14ac:dyDescent="0.25">
      <c r="B22" s="29"/>
      <c r="C22" s="18"/>
      <c r="D22" s="18" t="s">
        <v>88</v>
      </c>
      <c r="E22" s="20">
        <v>9998.2800000000007</v>
      </c>
      <c r="F22" s="173">
        <v>32755.37</v>
      </c>
      <c r="G22" s="9">
        <f t="shared" si="0"/>
        <v>0</v>
      </c>
      <c r="H22" s="9">
        <v>9998.2800000000007</v>
      </c>
      <c r="I22" s="173">
        <v>32755.37</v>
      </c>
      <c r="J22" s="19"/>
      <c r="K22" s="27"/>
    </row>
    <row r="23" spans="2:11" ht="28.15" customHeight="1" x14ac:dyDescent="0.25">
      <c r="B23" s="107">
        <v>7</v>
      </c>
      <c r="C23" s="110"/>
      <c r="D23" s="110" t="s">
        <v>125</v>
      </c>
      <c r="E23" s="4">
        <v>97.95</v>
      </c>
      <c r="F23" s="177">
        <v>0</v>
      </c>
      <c r="G23" s="3">
        <f t="shared" ref="G23" si="1">I23-F23</f>
        <v>0</v>
      </c>
      <c r="H23" s="159">
        <v>97.95</v>
      </c>
      <c r="I23" s="159">
        <v>0</v>
      </c>
      <c r="J23" s="159">
        <v>0</v>
      </c>
      <c r="K23" s="160">
        <v>0</v>
      </c>
    </row>
    <row r="24" spans="2:11" ht="26.25" customHeight="1" x14ac:dyDescent="0.25">
      <c r="B24" s="107">
        <v>72</v>
      </c>
      <c r="C24" s="110"/>
      <c r="D24" s="110" t="s">
        <v>8</v>
      </c>
      <c r="E24" s="4">
        <v>97.95</v>
      </c>
      <c r="F24" s="177">
        <v>0</v>
      </c>
      <c r="G24" s="3">
        <f t="shared" si="0"/>
        <v>0</v>
      </c>
      <c r="H24" s="159">
        <v>97.95</v>
      </c>
      <c r="I24" s="159">
        <v>0</v>
      </c>
      <c r="J24" s="159">
        <v>0</v>
      </c>
      <c r="K24" s="160">
        <v>0</v>
      </c>
    </row>
    <row r="25" spans="2:11" ht="37.15" customHeight="1" thickBot="1" x14ac:dyDescent="0.3">
      <c r="B25" s="144">
        <v>92</v>
      </c>
      <c r="C25" s="145"/>
      <c r="D25" s="145" t="s">
        <v>55</v>
      </c>
      <c r="E25" s="146">
        <f>SUM(E26:E30)</f>
        <v>84989.16</v>
      </c>
      <c r="F25" s="146">
        <v>30928.36</v>
      </c>
      <c r="G25" s="102">
        <f t="shared" si="0"/>
        <v>0</v>
      </c>
      <c r="H25" s="146">
        <f>SUM(H26:H30)</f>
        <v>84989.16</v>
      </c>
      <c r="I25" s="146">
        <f>SUM(I26:I30)</f>
        <v>30928.359999999997</v>
      </c>
      <c r="J25" s="146"/>
      <c r="K25" s="147"/>
    </row>
    <row r="26" spans="2:11" ht="26.25" hidden="1" customHeight="1" x14ac:dyDescent="0.25">
      <c r="B26" s="137"/>
      <c r="C26" s="138">
        <v>32</v>
      </c>
      <c r="D26" s="139" t="s">
        <v>89</v>
      </c>
      <c r="E26" s="140">
        <v>64985.06</v>
      </c>
      <c r="F26" s="141">
        <v>8625</v>
      </c>
      <c r="G26" s="142">
        <f t="shared" ref="G26:G27" si="2">I26-F26</f>
        <v>16312.849999999999</v>
      </c>
      <c r="H26" s="140">
        <v>64985.06</v>
      </c>
      <c r="I26" s="141">
        <v>24937.85</v>
      </c>
      <c r="J26" s="140"/>
      <c r="K26" s="143"/>
    </row>
    <row r="27" spans="2:11" ht="26.25" hidden="1" customHeight="1" x14ac:dyDescent="0.25">
      <c r="B27" s="30"/>
      <c r="C27" s="23">
        <v>53</v>
      </c>
      <c r="D27" s="18" t="s">
        <v>123</v>
      </c>
      <c r="E27" s="7"/>
      <c r="F27" s="24">
        <v>0</v>
      </c>
      <c r="G27" s="20">
        <f t="shared" si="2"/>
        <v>114.19</v>
      </c>
      <c r="H27" s="7"/>
      <c r="I27" s="24">
        <v>114.19</v>
      </c>
      <c r="J27" s="7"/>
      <c r="K27" s="31"/>
    </row>
    <row r="28" spans="2:11" ht="26.25" hidden="1" customHeight="1" x14ac:dyDescent="0.25">
      <c r="B28" s="30"/>
      <c r="C28" s="23">
        <v>55</v>
      </c>
      <c r="D28" s="18" t="s">
        <v>58</v>
      </c>
      <c r="E28" s="7">
        <v>0</v>
      </c>
      <c r="F28" s="24">
        <v>0</v>
      </c>
      <c r="G28" s="20">
        <f t="shared" si="0"/>
        <v>132.72</v>
      </c>
      <c r="H28" s="7">
        <v>0</v>
      </c>
      <c r="I28" s="24">
        <v>132.72</v>
      </c>
      <c r="J28" s="7"/>
      <c r="K28" s="31"/>
    </row>
    <row r="29" spans="2:11" ht="26.25" hidden="1" customHeight="1" x14ac:dyDescent="0.25">
      <c r="B29" s="30"/>
      <c r="C29" s="23">
        <v>58</v>
      </c>
      <c r="D29" s="18" t="s">
        <v>56</v>
      </c>
      <c r="E29" s="7">
        <v>20004.099999999999</v>
      </c>
      <c r="F29" s="24">
        <v>2655</v>
      </c>
      <c r="G29" s="20">
        <f t="shared" ref="G29" si="3">I29-F29</f>
        <v>1529.5299999999997</v>
      </c>
      <c r="H29" s="7">
        <v>20004.099999999999</v>
      </c>
      <c r="I29" s="24">
        <v>4184.53</v>
      </c>
      <c r="J29" s="7"/>
      <c r="K29" s="31"/>
    </row>
    <row r="30" spans="2:11" ht="6" hidden="1" customHeight="1" thickBot="1" x14ac:dyDescent="0.3">
      <c r="B30" s="32"/>
      <c r="C30" s="33">
        <v>62</v>
      </c>
      <c r="D30" s="40" t="s">
        <v>57</v>
      </c>
      <c r="E30" s="34">
        <v>0</v>
      </c>
      <c r="F30" s="35">
        <v>0</v>
      </c>
      <c r="G30" s="36">
        <f t="shared" si="0"/>
        <v>1559.07</v>
      </c>
      <c r="H30" s="34">
        <v>0</v>
      </c>
      <c r="I30" s="35">
        <v>1559.07</v>
      </c>
      <c r="J30" s="34"/>
      <c r="K30" s="37"/>
    </row>
    <row r="31" spans="2:11" ht="15.75" thickBot="1" x14ac:dyDescent="0.3"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2:11" ht="24" customHeight="1" x14ac:dyDescent="0.25">
      <c r="B32" s="121"/>
      <c r="C32" s="122" t="s">
        <v>109</v>
      </c>
      <c r="D32" s="123"/>
      <c r="E32" s="124"/>
      <c r="F32" s="125" t="s">
        <v>116</v>
      </c>
      <c r="G32" s="125" t="s">
        <v>115</v>
      </c>
      <c r="H32" s="125"/>
      <c r="I32" s="125" t="s">
        <v>144</v>
      </c>
      <c r="J32" s="125" t="s">
        <v>117</v>
      </c>
      <c r="K32" s="126" t="s">
        <v>118</v>
      </c>
    </row>
    <row r="33" spans="2:16" ht="26.45" customHeight="1" x14ac:dyDescent="0.3">
      <c r="B33" s="127">
        <v>1</v>
      </c>
      <c r="C33" s="116"/>
      <c r="D33" s="118" t="s">
        <v>110</v>
      </c>
      <c r="E33" s="128"/>
      <c r="F33" s="119">
        <v>32755.37</v>
      </c>
      <c r="G33" s="9">
        <f t="shared" ref="G33:G38" si="4">I33-F33</f>
        <v>600.00000000000364</v>
      </c>
      <c r="H33" s="117"/>
      <c r="I33" s="119">
        <v>33355.370000000003</v>
      </c>
      <c r="J33" s="119">
        <v>0</v>
      </c>
      <c r="K33" s="129">
        <v>0</v>
      </c>
      <c r="P33" s="80"/>
    </row>
    <row r="34" spans="2:16" ht="22.15" customHeight="1" x14ac:dyDescent="0.3">
      <c r="B34" s="127">
        <v>3</v>
      </c>
      <c r="C34" s="116"/>
      <c r="D34" s="120" t="s">
        <v>111</v>
      </c>
      <c r="E34" s="128"/>
      <c r="F34" s="119">
        <v>132660.44</v>
      </c>
      <c r="G34" s="9">
        <f t="shared" si="4"/>
        <v>13952.279999999999</v>
      </c>
      <c r="H34" s="117"/>
      <c r="I34" s="119">
        <v>146612.72</v>
      </c>
      <c r="J34" s="119">
        <v>126351</v>
      </c>
      <c r="K34" s="129">
        <v>126351</v>
      </c>
      <c r="O34" s="80"/>
      <c r="P34" s="80"/>
    </row>
    <row r="35" spans="2:16" ht="22.15" customHeight="1" x14ac:dyDescent="0.3">
      <c r="B35" s="127">
        <v>4</v>
      </c>
      <c r="C35" s="116"/>
      <c r="D35" s="120" t="s">
        <v>112</v>
      </c>
      <c r="E35" s="128"/>
      <c r="F35" s="119">
        <v>83480.47</v>
      </c>
      <c r="G35" s="9">
        <f t="shared" si="4"/>
        <v>4.75</v>
      </c>
      <c r="H35" s="117"/>
      <c r="I35" s="119">
        <v>83485.22</v>
      </c>
      <c r="J35" s="119">
        <v>79309</v>
      </c>
      <c r="K35" s="129">
        <v>79309</v>
      </c>
      <c r="O35" s="80"/>
      <c r="P35" s="80"/>
    </row>
    <row r="36" spans="2:16" ht="19.149999999999999" customHeight="1" x14ac:dyDescent="0.3">
      <c r="B36" s="127">
        <v>5</v>
      </c>
      <c r="C36" s="116"/>
      <c r="D36" s="120" t="s">
        <v>113</v>
      </c>
      <c r="E36" s="128"/>
      <c r="F36" s="119">
        <v>728223.3</v>
      </c>
      <c r="G36" s="9">
        <f t="shared" si="4"/>
        <v>17404.389999999898</v>
      </c>
      <c r="H36" s="117"/>
      <c r="I36" s="119">
        <v>745627.69</v>
      </c>
      <c r="J36" s="119">
        <v>652412</v>
      </c>
      <c r="K36" s="129">
        <v>655601</v>
      </c>
      <c r="O36" s="80"/>
      <c r="P36" s="80"/>
    </row>
    <row r="37" spans="2:16" ht="19.149999999999999" customHeight="1" x14ac:dyDescent="0.3">
      <c r="B37" s="127">
        <v>6</v>
      </c>
      <c r="C37" s="116"/>
      <c r="D37" s="120" t="s">
        <v>114</v>
      </c>
      <c r="E37" s="128"/>
      <c r="F37" s="119">
        <v>3424</v>
      </c>
      <c r="G37" s="9">
        <f t="shared" si="4"/>
        <v>4055</v>
      </c>
      <c r="H37" s="117"/>
      <c r="I37" s="119">
        <v>7479</v>
      </c>
      <c r="J37" s="119">
        <v>664</v>
      </c>
      <c r="K37" s="129">
        <v>664</v>
      </c>
      <c r="O37" s="80"/>
      <c r="P37" s="80"/>
    </row>
    <row r="38" spans="2:16" ht="22.9" customHeight="1" thickBot="1" x14ac:dyDescent="0.35">
      <c r="B38" s="130"/>
      <c r="C38" s="131"/>
      <c r="D38" s="132" t="s">
        <v>119</v>
      </c>
      <c r="E38" s="133"/>
      <c r="F38" s="134">
        <f>SUM(F33:F37)</f>
        <v>980543.58000000007</v>
      </c>
      <c r="G38" s="135">
        <f t="shared" si="4"/>
        <v>36016.419999999925</v>
      </c>
      <c r="H38" s="136"/>
      <c r="I38" s="134">
        <f>SUM(I33:I37)</f>
        <v>1016560</v>
      </c>
      <c r="J38" s="134">
        <f>SUM(J33:J37)</f>
        <v>858736</v>
      </c>
      <c r="K38" s="134">
        <f>SUM(K33:K37)</f>
        <v>861925</v>
      </c>
      <c r="O38" s="80"/>
      <c r="P38" s="80"/>
    </row>
  </sheetData>
  <mergeCells count="20">
    <mergeCell ref="J8:J9"/>
    <mergeCell ref="K8:K9"/>
    <mergeCell ref="I8:I9"/>
    <mergeCell ref="I6:I7"/>
    <mergeCell ref="J6:J7"/>
    <mergeCell ref="K6:K7"/>
    <mergeCell ref="B6:B7"/>
    <mergeCell ref="B8:B9"/>
    <mergeCell ref="G8:G9"/>
    <mergeCell ref="H8:H9"/>
    <mergeCell ref="E8:E9"/>
    <mergeCell ref="F8:F9"/>
    <mergeCell ref="C8:C9"/>
    <mergeCell ref="D8:D9"/>
    <mergeCell ref="D6:D7"/>
    <mergeCell ref="C6:C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74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0"/>
  <sheetViews>
    <sheetView zoomScale="75" zoomScaleNormal="75" workbookViewId="0">
      <selection activeCell="I19" sqref="I19"/>
    </sheetView>
  </sheetViews>
  <sheetFormatPr defaultRowHeight="15" x14ac:dyDescent="0.25"/>
  <cols>
    <col min="2" max="3" width="12.28515625" customWidth="1"/>
    <col min="4" max="4" width="31.42578125" customWidth="1"/>
    <col min="5" max="5" width="16" hidden="1" customWidth="1"/>
    <col min="6" max="6" width="18.140625" customWidth="1"/>
    <col min="7" max="7" width="17.28515625" customWidth="1"/>
    <col min="8" max="8" width="18.140625" hidden="1" customWidth="1"/>
    <col min="9" max="9" width="18.140625" customWidth="1"/>
    <col min="10" max="10" width="19.7109375" customWidth="1"/>
    <col min="11" max="11" width="21.140625" customWidth="1"/>
  </cols>
  <sheetData>
    <row r="1" spans="2:31" ht="15.75" x14ac:dyDescent="0.25">
      <c r="B1" s="76" t="s">
        <v>60</v>
      </c>
    </row>
    <row r="2" spans="2:31" ht="22.5" customHeight="1" x14ac:dyDescent="0.25">
      <c r="B2" s="76" t="s">
        <v>135</v>
      </c>
    </row>
    <row r="3" spans="2:31" ht="15" customHeight="1" x14ac:dyDescent="0.25">
      <c r="B3" s="76" t="s">
        <v>136</v>
      </c>
      <c r="C3" s="76"/>
      <c r="D3" s="76"/>
      <c r="F3" s="1"/>
    </row>
    <row r="4" spans="2:31" ht="15" customHeight="1" thickBot="1" x14ac:dyDescent="0.3">
      <c r="B4" s="76"/>
      <c r="C4" s="76"/>
      <c r="D4" s="76"/>
      <c r="F4" s="1" t="s">
        <v>137</v>
      </c>
    </row>
    <row r="5" spans="2:31" x14ac:dyDescent="0.25">
      <c r="B5" s="222" t="s">
        <v>0</v>
      </c>
      <c r="C5" s="234"/>
      <c r="D5" s="234" t="s">
        <v>1</v>
      </c>
      <c r="E5" s="236" t="s">
        <v>121</v>
      </c>
      <c r="F5" s="236" t="s">
        <v>120</v>
      </c>
      <c r="G5" s="236" t="s">
        <v>50</v>
      </c>
      <c r="H5" s="236" t="s">
        <v>53</v>
      </c>
      <c r="I5" s="236" t="s">
        <v>143</v>
      </c>
      <c r="J5" s="236" t="s">
        <v>48</v>
      </c>
      <c r="K5" s="241" t="s">
        <v>54</v>
      </c>
    </row>
    <row r="6" spans="2:31" ht="15.75" thickBot="1" x14ac:dyDescent="0.3">
      <c r="B6" s="223"/>
      <c r="C6" s="235"/>
      <c r="D6" s="235"/>
      <c r="E6" s="237"/>
      <c r="F6" s="237"/>
      <c r="G6" s="237"/>
      <c r="H6" s="247"/>
      <c r="I6" s="237"/>
      <c r="J6" s="237"/>
      <c r="K6" s="242"/>
    </row>
    <row r="7" spans="2:31" ht="14.65" customHeight="1" x14ac:dyDescent="0.25">
      <c r="B7" s="224"/>
      <c r="C7" s="230"/>
      <c r="D7" s="232" t="s">
        <v>9</v>
      </c>
      <c r="E7" s="245">
        <f>+E9+E16</f>
        <v>6482239.2800000003</v>
      </c>
      <c r="F7" s="226">
        <f>+F9+F16</f>
        <v>980543.58</v>
      </c>
      <c r="G7" s="226">
        <f>I7-F7</f>
        <v>23416.420000000042</v>
      </c>
      <c r="H7" s="245">
        <f>+H9+H16</f>
        <v>6482239.2800000003</v>
      </c>
      <c r="I7" s="226">
        <f>+I9+I16</f>
        <v>1003960</v>
      </c>
      <c r="J7" s="226">
        <f>+J9+J16</f>
        <v>858736</v>
      </c>
      <c r="K7" s="239">
        <f>+K9+K16</f>
        <v>861925</v>
      </c>
    </row>
    <row r="8" spans="2:31" ht="23.85" customHeight="1" x14ac:dyDescent="0.25">
      <c r="B8" s="225"/>
      <c r="C8" s="243"/>
      <c r="D8" s="244"/>
      <c r="E8" s="226"/>
      <c r="F8" s="229"/>
      <c r="G8" s="227"/>
      <c r="H8" s="226"/>
      <c r="I8" s="229"/>
      <c r="J8" s="227"/>
      <c r="K8" s="246"/>
    </row>
    <row r="9" spans="2:31" ht="35.1" customHeight="1" x14ac:dyDescent="0.25">
      <c r="B9" s="107">
        <v>3</v>
      </c>
      <c r="C9" s="110"/>
      <c r="D9" s="110" t="s">
        <v>12</v>
      </c>
      <c r="E9" s="3">
        <v>6372740.4000000004</v>
      </c>
      <c r="F9" s="177">
        <v>935030.5</v>
      </c>
      <c r="G9" s="3">
        <f t="shared" ref="G9:G18" si="0">I9-F9</f>
        <v>25416.420000000042</v>
      </c>
      <c r="H9" s="3">
        <v>6372740.4000000004</v>
      </c>
      <c r="I9" s="159">
        <v>960446.92</v>
      </c>
      <c r="J9" s="3">
        <v>844203</v>
      </c>
      <c r="K9" s="10">
        <v>847392</v>
      </c>
    </row>
    <row r="10" spans="2:31" ht="33" customHeight="1" x14ac:dyDescent="0.25">
      <c r="B10" s="38">
        <v>31</v>
      </c>
      <c r="C10" s="39"/>
      <c r="D10" s="22" t="s">
        <v>13</v>
      </c>
      <c r="E10" s="97">
        <v>5152624.6399999997</v>
      </c>
      <c r="F10" s="16">
        <v>747491.71</v>
      </c>
      <c r="G10" s="97">
        <f t="shared" si="0"/>
        <v>10284.560000000056</v>
      </c>
      <c r="H10" s="97">
        <v>5152624.6399999997</v>
      </c>
      <c r="I10" s="16">
        <v>757776.27</v>
      </c>
      <c r="J10" s="97">
        <v>687044.15</v>
      </c>
      <c r="K10" s="175">
        <v>690233.15</v>
      </c>
    </row>
    <row r="11" spans="2:31" ht="28.9" customHeight="1" x14ac:dyDescent="0.25">
      <c r="B11" s="38">
        <v>32</v>
      </c>
      <c r="C11" s="39"/>
      <c r="D11" s="22" t="s">
        <v>14</v>
      </c>
      <c r="E11" s="16">
        <v>1206318.48</v>
      </c>
      <c r="F11" s="16">
        <v>185172.75</v>
      </c>
      <c r="G11" s="97">
        <f t="shared" si="0"/>
        <v>15337.420000000013</v>
      </c>
      <c r="H11" s="16">
        <v>1206318.48</v>
      </c>
      <c r="I11" s="16">
        <v>200510.17</v>
      </c>
      <c r="J11" s="16">
        <v>156389.42000000001</v>
      </c>
      <c r="K11" s="28">
        <v>156389.42000000001</v>
      </c>
    </row>
    <row r="12" spans="2:31" ht="46.15" customHeight="1" x14ac:dyDescent="0.25">
      <c r="B12" s="25">
        <v>34</v>
      </c>
      <c r="C12" s="22"/>
      <c r="D12" s="22" t="s">
        <v>15</v>
      </c>
      <c r="E12" s="97">
        <v>13797.28</v>
      </c>
      <c r="F12" s="16">
        <v>1774.51</v>
      </c>
      <c r="G12" s="97">
        <f t="shared" si="0"/>
        <v>-205.55999999999995</v>
      </c>
      <c r="H12" s="97">
        <v>13797.28</v>
      </c>
      <c r="I12" s="16">
        <v>1568.95</v>
      </c>
      <c r="J12" s="16">
        <v>769.43</v>
      </c>
      <c r="K12" s="28">
        <v>769.43</v>
      </c>
      <c r="O12" s="111"/>
      <c r="P12" s="112"/>
      <c r="Q12" s="113"/>
      <c r="R12" s="114"/>
      <c r="S12" s="112"/>
      <c r="T12" s="113"/>
      <c r="U12" s="115"/>
      <c r="V12" s="115"/>
      <c r="W12" s="44"/>
      <c r="X12" s="44"/>
      <c r="Y12" s="44"/>
      <c r="Z12" s="44"/>
      <c r="AA12" s="44"/>
      <c r="AB12" s="44"/>
      <c r="AC12" s="44"/>
      <c r="AD12" s="44"/>
      <c r="AE12" s="44"/>
    </row>
    <row r="13" spans="2:31" ht="31.35" customHeight="1" x14ac:dyDescent="0.25">
      <c r="B13" s="25">
        <v>36</v>
      </c>
      <c r="C13" s="22"/>
      <c r="D13" s="22" t="s">
        <v>107</v>
      </c>
      <c r="E13" s="97">
        <v>13797.28</v>
      </c>
      <c r="F13" s="16">
        <v>231.61</v>
      </c>
      <c r="G13" s="97">
        <f t="shared" si="0"/>
        <v>0</v>
      </c>
      <c r="H13" s="97">
        <v>13797.28</v>
      </c>
      <c r="I13" s="16">
        <v>231.61</v>
      </c>
      <c r="J13" s="16">
        <v>0</v>
      </c>
      <c r="K13" s="28">
        <v>0</v>
      </c>
    </row>
    <row r="14" spans="2:31" ht="31.35" customHeight="1" x14ac:dyDescent="0.25">
      <c r="B14" s="25">
        <v>37</v>
      </c>
      <c r="C14" s="22"/>
      <c r="D14" s="22" t="s">
        <v>108</v>
      </c>
      <c r="E14" s="97">
        <v>13797.28</v>
      </c>
      <c r="F14" s="16">
        <v>121</v>
      </c>
      <c r="G14" s="97">
        <f t="shared" ref="G14" si="1">I14-F14</f>
        <v>0</v>
      </c>
      <c r="H14" s="97">
        <v>13797.28</v>
      </c>
      <c r="I14" s="16">
        <v>121</v>
      </c>
      <c r="J14" s="16">
        <v>0</v>
      </c>
      <c r="K14" s="28">
        <v>0</v>
      </c>
    </row>
    <row r="15" spans="2:31" ht="31.35" customHeight="1" x14ac:dyDescent="0.25">
      <c r="B15" s="25">
        <v>38</v>
      </c>
      <c r="C15" s="22"/>
      <c r="D15" s="22" t="s">
        <v>100</v>
      </c>
      <c r="E15" s="97"/>
      <c r="F15" s="16">
        <v>238.92</v>
      </c>
      <c r="G15" s="97">
        <f t="shared" ref="G15" si="2">I15-F15</f>
        <v>0</v>
      </c>
      <c r="H15" s="97">
        <v>13797.28</v>
      </c>
      <c r="I15" s="16">
        <v>238.92</v>
      </c>
      <c r="J15" s="16">
        <v>0</v>
      </c>
      <c r="K15" s="28">
        <v>0</v>
      </c>
    </row>
    <row r="16" spans="2:31" ht="40.5" customHeight="1" x14ac:dyDescent="0.25">
      <c r="B16" s="107">
        <v>4</v>
      </c>
      <c r="C16" s="110"/>
      <c r="D16" s="110" t="s">
        <v>59</v>
      </c>
      <c r="E16" s="97">
        <v>109498.88</v>
      </c>
      <c r="F16" s="16">
        <f>+F17+F18</f>
        <v>45513.08</v>
      </c>
      <c r="G16" s="97">
        <f t="shared" si="0"/>
        <v>-2000</v>
      </c>
      <c r="H16" s="97">
        <v>109498.88</v>
      </c>
      <c r="I16" s="16">
        <v>43513.08</v>
      </c>
      <c r="J16" s="16">
        <v>14533</v>
      </c>
      <c r="K16" s="28">
        <v>14533</v>
      </c>
    </row>
    <row r="17" spans="2:11" ht="40.5" customHeight="1" x14ac:dyDescent="0.25">
      <c r="B17" s="25">
        <v>41</v>
      </c>
      <c r="C17" s="22"/>
      <c r="D17" s="22" t="s">
        <v>103</v>
      </c>
      <c r="E17" s="97">
        <v>109498.88</v>
      </c>
      <c r="F17" s="16">
        <v>25647.16</v>
      </c>
      <c r="G17" s="97">
        <f t="shared" si="0"/>
        <v>0</v>
      </c>
      <c r="H17" s="97">
        <v>109498.88</v>
      </c>
      <c r="I17" s="16">
        <v>25647.16</v>
      </c>
      <c r="J17" s="16">
        <v>14533</v>
      </c>
      <c r="K17" s="28">
        <v>14533</v>
      </c>
    </row>
    <row r="18" spans="2:11" ht="41.65" customHeight="1" thickBot="1" x14ac:dyDescent="0.3">
      <c r="B18" s="148">
        <v>42</v>
      </c>
      <c r="C18" s="149"/>
      <c r="D18" s="149" t="s">
        <v>41</v>
      </c>
      <c r="E18" s="150">
        <v>109498.88</v>
      </c>
      <c r="F18" s="151">
        <v>19865.919999999998</v>
      </c>
      <c r="G18" s="150">
        <f t="shared" si="0"/>
        <v>-2000</v>
      </c>
      <c r="H18" s="150">
        <v>109498.88</v>
      </c>
      <c r="I18" s="151">
        <v>17865.919999999998</v>
      </c>
      <c r="J18" s="151">
        <v>14533</v>
      </c>
      <c r="K18" s="152">
        <v>14533</v>
      </c>
    </row>
    <row r="19" spans="2:11" ht="15.75" thickBot="1" x14ac:dyDescent="0.3"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2:11" ht="28.9" customHeight="1" x14ac:dyDescent="0.25">
      <c r="B20" s="121"/>
      <c r="C20" s="122" t="s">
        <v>109</v>
      </c>
      <c r="D20" s="123"/>
      <c r="E20" s="124"/>
      <c r="F20" s="125" t="s">
        <v>116</v>
      </c>
      <c r="G20" s="125" t="s">
        <v>115</v>
      </c>
      <c r="H20" s="125"/>
      <c r="I20" s="125" t="s">
        <v>144</v>
      </c>
      <c r="J20" s="125" t="s">
        <v>117</v>
      </c>
      <c r="K20" s="126" t="s">
        <v>118</v>
      </c>
    </row>
    <row r="21" spans="2:11" ht="26.45" customHeight="1" x14ac:dyDescent="0.3">
      <c r="B21" s="127">
        <v>1</v>
      </c>
      <c r="C21" s="116"/>
      <c r="D21" s="118" t="s">
        <v>110</v>
      </c>
      <c r="E21" s="128"/>
      <c r="F21" s="119">
        <v>32755.37</v>
      </c>
      <c r="G21" s="9">
        <f t="shared" ref="G21:G26" si="3">I21-F21</f>
        <v>600.00000000000364</v>
      </c>
      <c r="H21" s="117"/>
      <c r="I21" s="119">
        <v>33355.370000000003</v>
      </c>
      <c r="J21" s="119">
        <v>0</v>
      </c>
      <c r="K21" s="129">
        <v>0</v>
      </c>
    </row>
    <row r="22" spans="2:11" ht="24" customHeight="1" x14ac:dyDescent="0.3">
      <c r="B22" s="127">
        <v>3</v>
      </c>
      <c r="C22" s="116"/>
      <c r="D22" s="120" t="s">
        <v>111</v>
      </c>
      <c r="E22" s="128"/>
      <c r="F22" s="119">
        <v>132660.44</v>
      </c>
      <c r="G22" s="9">
        <f t="shared" si="3"/>
        <v>2000</v>
      </c>
      <c r="H22" s="117"/>
      <c r="I22" s="119">
        <v>134660.44</v>
      </c>
      <c r="J22" s="119">
        <v>126351</v>
      </c>
      <c r="K22" s="129">
        <v>126351</v>
      </c>
    </row>
    <row r="23" spans="2:11" ht="33" customHeight="1" x14ac:dyDescent="0.3">
      <c r="B23" s="127">
        <v>4</v>
      </c>
      <c r="C23" s="116"/>
      <c r="D23" s="120" t="s">
        <v>112</v>
      </c>
      <c r="E23" s="128"/>
      <c r="F23" s="119">
        <v>83480.47</v>
      </c>
      <c r="G23" s="9">
        <f t="shared" si="3"/>
        <v>4.75</v>
      </c>
      <c r="H23" s="117"/>
      <c r="I23" s="119">
        <v>83485.22</v>
      </c>
      <c r="J23" s="119">
        <v>79309</v>
      </c>
      <c r="K23" s="129">
        <v>79309</v>
      </c>
    </row>
    <row r="24" spans="2:11" ht="21" customHeight="1" x14ac:dyDescent="0.3">
      <c r="B24" s="127">
        <v>5</v>
      </c>
      <c r="C24" s="116"/>
      <c r="D24" s="120" t="s">
        <v>113</v>
      </c>
      <c r="E24" s="128"/>
      <c r="F24" s="119">
        <v>728223.3</v>
      </c>
      <c r="G24" s="9">
        <f t="shared" si="3"/>
        <v>16756.669999999925</v>
      </c>
      <c r="H24" s="117"/>
      <c r="I24" s="119">
        <v>744979.97</v>
      </c>
      <c r="J24" s="119">
        <v>652412</v>
      </c>
      <c r="K24" s="129">
        <v>655601</v>
      </c>
    </row>
    <row r="25" spans="2:11" ht="19.899999999999999" customHeight="1" x14ac:dyDescent="0.3">
      <c r="B25" s="127">
        <v>6</v>
      </c>
      <c r="C25" s="116"/>
      <c r="D25" s="120" t="s">
        <v>114</v>
      </c>
      <c r="E25" s="128"/>
      <c r="F25" s="119">
        <v>3424</v>
      </c>
      <c r="G25" s="9">
        <f t="shared" si="3"/>
        <v>4055</v>
      </c>
      <c r="H25" s="117"/>
      <c r="I25" s="119">
        <v>7479</v>
      </c>
      <c r="J25" s="119">
        <v>664</v>
      </c>
      <c r="K25" s="129">
        <v>664</v>
      </c>
    </row>
    <row r="26" spans="2:11" ht="28.15" customHeight="1" thickBot="1" x14ac:dyDescent="0.35">
      <c r="B26" s="130"/>
      <c r="C26" s="131"/>
      <c r="D26" s="132" t="s">
        <v>119</v>
      </c>
      <c r="E26" s="133"/>
      <c r="F26" s="134">
        <f>SUM(F21:F25)</f>
        <v>980543.58000000007</v>
      </c>
      <c r="G26" s="135">
        <f t="shared" si="3"/>
        <v>23416.419999999925</v>
      </c>
      <c r="H26" s="136"/>
      <c r="I26" s="134">
        <f>SUM(I21:I25)</f>
        <v>1003960</v>
      </c>
      <c r="J26" s="134">
        <f>SUM(J21:J25)</f>
        <v>858736</v>
      </c>
      <c r="K26" s="153">
        <f>SUM(K21:K25)</f>
        <v>861925</v>
      </c>
    </row>
    <row r="27" spans="2:11" x14ac:dyDescent="0.25">
      <c r="F27" s="80"/>
      <c r="G27" s="80"/>
      <c r="H27" s="80"/>
      <c r="I27" s="80"/>
      <c r="J27" s="80"/>
      <c r="K27" s="80"/>
    </row>
    <row r="28" spans="2:11" x14ac:dyDescent="0.25">
      <c r="F28" s="80"/>
      <c r="G28" s="80"/>
      <c r="H28" s="80"/>
      <c r="I28" s="80"/>
      <c r="J28" s="80"/>
      <c r="K28" s="80"/>
    </row>
    <row r="29" spans="2:11" x14ac:dyDescent="0.25">
      <c r="F29" s="80"/>
      <c r="G29" s="80"/>
      <c r="H29" s="80"/>
      <c r="I29" s="80"/>
      <c r="J29" s="80"/>
      <c r="K29" s="80"/>
    </row>
    <row r="30" spans="2:11" x14ac:dyDescent="0.25">
      <c r="F30" s="80"/>
      <c r="G30" s="80"/>
      <c r="H30" s="80"/>
      <c r="I30" s="80"/>
      <c r="J30" s="80"/>
      <c r="K30" s="80"/>
    </row>
  </sheetData>
  <mergeCells count="20">
    <mergeCell ref="H7:H8"/>
    <mergeCell ref="I7:I8"/>
    <mergeCell ref="J7:J8"/>
    <mergeCell ref="K7:K8"/>
    <mergeCell ref="H5:H6"/>
    <mergeCell ref="I5:I6"/>
    <mergeCell ref="J5:J6"/>
    <mergeCell ref="K5:K6"/>
    <mergeCell ref="G7:G8"/>
    <mergeCell ref="B5:B6"/>
    <mergeCell ref="C5:C6"/>
    <mergeCell ref="D5:D6"/>
    <mergeCell ref="F5:F6"/>
    <mergeCell ref="G5:G6"/>
    <mergeCell ref="B7:B8"/>
    <mergeCell ref="C7:C8"/>
    <mergeCell ref="D7:D8"/>
    <mergeCell ref="F7:F8"/>
    <mergeCell ref="E7:E8"/>
    <mergeCell ref="E5:E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zoomScale="74" zoomScaleNormal="74" workbookViewId="0">
      <selection activeCell="K30" sqref="K30"/>
    </sheetView>
  </sheetViews>
  <sheetFormatPr defaultRowHeight="15" x14ac:dyDescent="0.25"/>
  <cols>
    <col min="2" max="3" width="12.28515625" customWidth="1"/>
    <col min="4" max="4" width="14.28515625" customWidth="1"/>
    <col min="5" max="5" width="16" hidden="1" customWidth="1"/>
    <col min="6" max="6" width="18.140625" customWidth="1"/>
    <col min="7" max="7" width="17.28515625" customWidth="1"/>
    <col min="8" max="8" width="18.140625" hidden="1" customWidth="1"/>
    <col min="9" max="9" width="18.140625" customWidth="1"/>
    <col min="10" max="10" width="19.7109375" customWidth="1"/>
    <col min="11" max="11" width="21.140625" customWidth="1"/>
  </cols>
  <sheetData>
    <row r="1" spans="2:11" ht="15.75" x14ac:dyDescent="0.25">
      <c r="B1" s="76" t="s">
        <v>60</v>
      </c>
    </row>
    <row r="2" spans="2:11" ht="15.75" x14ac:dyDescent="0.25">
      <c r="B2" s="76" t="s">
        <v>135</v>
      </c>
    </row>
    <row r="3" spans="2:11" ht="15" customHeight="1" x14ac:dyDescent="0.25">
      <c r="B3" s="76" t="s">
        <v>136</v>
      </c>
      <c r="C3" s="76"/>
      <c r="D3" s="76"/>
      <c r="F3" s="1"/>
    </row>
    <row r="4" spans="2:11" ht="15" customHeight="1" x14ac:dyDescent="0.25">
      <c r="B4" s="76"/>
      <c r="C4" s="76"/>
      <c r="D4" s="76"/>
      <c r="F4" s="1"/>
    </row>
    <row r="5" spans="2:11" ht="22.5" customHeight="1" x14ac:dyDescent="0.3">
      <c r="B5" s="76"/>
      <c r="D5" s="158" t="s">
        <v>127</v>
      </c>
    </row>
    <row r="7" spans="2:11" ht="15.75" thickBot="1" x14ac:dyDescent="0.3"/>
    <row r="8" spans="2:11" x14ac:dyDescent="0.25">
      <c r="B8" s="222" t="s">
        <v>131</v>
      </c>
      <c r="C8" s="253"/>
      <c r="D8" s="253"/>
      <c r="E8" s="256" t="s">
        <v>121</v>
      </c>
      <c r="F8" s="256" t="s">
        <v>120</v>
      </c>
      <c r="G8" s="256" t="s">
        <v>50</v>
      </c>
      <c r="H8" s="256" t="s">
        <v>53</v>
      </c>
      <c r="I8" s="256" t="s">
        <v>143</v>
      </c>
      <c r="J8" s="256" t="s">
        <v>48</v>
      </c>
      <c r="K8" s="258" t="s">
        <v>54</v>
      </c>
    </row>
    <row r="9" spans="2:11" x14ac:dyDescent="0.25">
      <c r="B9" s="254"/>
      <c r="C9" s="233"/>
      <c r="D9" s="233"/>
      <c r="E9" s="233"/>
      <c r="F9" s="233"/>
      <c r="G9" s="233"/>
      <c r="H9" s="257"/>
      <c r="I9" s="233"/>
      <c r="J9" s="233"/>
      <c r="K9" s="259"/>
    </row>
    <row r="10" spans="2:11" ht="14.65" customHeight="1" x14ac:dyDescent="0.25">
      <c r="B10" s="225" t="s">
        <v>130</v>
      </c>
      <c r="C10" s="231"/>
      <c r="D10" s="231"/>
      <c r="E10" s="248" t="e">
        <f>+#REF!+#REF!</f>
        <v>#REF!</v>
      </c>
      <c r="F10" s="248">
        <v>980543.58</v>
      </c>
      <c r="G10" s="248">
        <f>I10-F10</f>
        <v>23416.420000000042</v>
      </c>
      <c r="H10" s="248" t="e">
        <f>+#REF!+#REF!</f>
        <v>#REF!</v>
      </c>
      <c r="I10" s="248">
        <v>1003960</v>
      </c>
      <c r="J10" s="248">
        <v>858736</v>
      </c>
      <c r="K10" s="251">
        <v>861925</v>
      </c>
    </row>
    <row r="11" spans="2:11" ht="23.85" customHeight="1" x14ac:dyDescent="0.25">
      <c r="B11" s="255"/>
      <c r="C11" s="231"/>
      <c r="D11" s="231"/>
      <c r="E11" s="248"/>
      <c r="F11" s="249"/>
      <c r="G11" s="250"/>
      <c r="H11" s="248"/>
      <c r="I11" s="249"/>
      <c r="J11" s="250"/>
      <c r="K11" s="252"/>
    </row>
    <row r="12" spans="2:11" ht="14.65" customHeight="1" x14ac:dyDescent="0.25">
      <c r="B12" s="225" t="s">
        <v>129</v>
      </c>
      <c r="C12" s="231"/>
      <c r="D12" s="231"/>
      <c r="E12" s="248" t="e">
        <f>+#REF!+#REF!</f>
        <v>#REF!</v>
      </c>
      <c r="F12" s="248">
        <v>980543.58</v>
      </c>
      <c r="G12" s="248">
        <f>I12-F12</f>
        <v>23416.420000000042</v>
      </c>
      <c r="H12" s="248" t="e">
        <f>+#REF!+#REF!</f>
        <v>#REF!</v>
      </c>
      <c r="I12" s="248">
        <v>1003960</v>
      </c>
      <c r="J12" s="248">
        <v>858736</v>
      </c>
      <c r="K12" s="251">
        <v>861925</v>
      </c>
    </row>
    <row r="13" spans="2:11" ht="23.85" customHeight="1" x14ac:dyDescent="0.25">
      <c r="B13" s="255"/>
      <c r="C13" s="231"/>
      <c r="D13" s="231"/>
      <c r="E13" s="248"/>
      <c r="F13" s="249"/>
      <c r="G13" s="250"/>
      <c r="H13" s="248"/>
      <c r="I13" s="249"/>
      <c r="J13" s="250"/>
      <c r="K13" s="252"/>
    </row>
    <row r="14" spans="2:11" ht="14.65" customHeight="1" x14ac:dyDescent="0.25">
      <c r="B14" s="260" t="s">
        <v>128</v>
      </c>
      <c r="C14" s="261"/>
      <c r="D14" s="261"/>
      <c r="E14" s="227" t="e">
        <f>+#REF!+#REF!</f>
        <v>#REF!</v>
      </c>
      <c r="F14" s="227">
        <v>980543.58</v>
      </c>
      <c r="G14" s="227">
        <f>I14-F14</f>
        <v>23416.420000000042</v>
      </c>
      <c r="H14" s="227" t="e">
        <f>+#REF!+#REF!</f>
        <v>#REF!</v>
      </c>
      <c r="I14" s="227">
        <v>1003960</v>
      </c>
      <c r="J14" s="227">
        <v>858736</v>
      </c>
      <c r="K14" s="246">
        <v>861925</v>
      </c>
    </row>
    <row r="15" spans="2:11" ht="23.85" customHeight="1" thickBot="1" x14ac:dyDescent="0.3">
      <c r="B15" s="262"/>
      <c r="C15" s="263"/>
      <c r="D15" s="263"/>
      <c r="E15" s="264"/>
      <c r="F15" s="265"/>
      <c r="G15" s="266"/>
      <c r="H15" s="264"/>
      <c r="I15" s="265"/>
      <c r="J15" s="266"/>
      <c r="K15" s="267"/>
    </row>
  </sheetData>
  <mergeCells count="32">
    <mergeCell ref="J12:J13"/>
    <mergeCell ref="K12:K13"/>
    <mergeCell ref="B14:D15"/>
    <mergeCell ref="E14:E15"/>
    <mergeCell ref="F14:F15"/>
    <mergeCell ref="G14:G15"/>
    <mergeCell ref="H14:H15"/>
    <mergeCell ref="I14:I15"/>
    <mergeCell ref="J14:J15"/>
    <mergeCell ref="K14:K15"/>
    <mergeCell ref="B12:D13"/>
    <mergeCell ref="E12:E13"/>
    <mergeCell ref="F12:F13"/>
    <mergeCell ref="G12:G13"/>
    <mergeCell ref="H12:H13"/>
    <mergeCell ref="I12:I13"/>
    <mergeCell ref="H10:H11"/>
    <mergeCell ref="I10:I11"/>
    <mergeCell ref="J10:J11"/>
    <mergeCell ref="K10:K11"/>
    <mergeCell ref="B8:D9"/>
    <mergeCell ref="B10:D11"/>
    <mergeCell ref="H8:H9"/>
    <mergeCell ref="I8:I9"/>
    <mergeCell ref="J8:J9"/>
    <mergeCell ref="K8:K9"/>
    <mergeCell ref="E10:E11"/>
    <mergeCell ref="F10:F11"/>
    <mergeCell ref="G10:G11"/>
    <mergeCell ref="E8:E9"/>
    <mergeCell ref="F8:F9"/>
    <mergeCell ref="G8:G9"/>
  </mergeCells>
  <pageMargins left="0.11811023622047245" right="0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6"/>
  <sheetViews>
    <sheetView tabSelected="1" topLeftCell="A131" zoomScale="72" zoomScaleNormal="72" workbookViewId="0">
      <selection activeCell="I139" sqref="I139:M139"/>
    </sheetView>
  </sheetViews>
  <sheetFormatPr defaultRowHeight="15" x14ac:dyDescent="0.25"/>
  <cols>
    <col min="2" max="2" width="16.28515625" customWidth="1"/>
    <col min="3" max="3" width="22.7109375" customWidth="1"/>
    <col min="4" max="5" width="21.7109375" hidden="1" customWidth="1"/>
    <col min="6" max="6" width="16.28515625" hidden="1" customWidth="1"/>
    <col min="7" max="7" width="18.85546875" customWidth="1"/>
    <col min="8" max="8" width="19.7109375" customWidth="1"/>
    <col min="9" max="9" width="18.85546875" customWidth="1"/>
    <col min="10" max="10" width="20.42578125" customWidth="1"/>
    <col min="11" max="11" width="21.140625" customWidth="1"/>
    <col min="16" max="16" width="14.7109375" customWidth="1"/>
    <col min="18" max="18" width="15.5703125" customWidth="1"/>
  </cols>
  <sheetData>
    <row r="1" spans="1:19" ht="15.75" x14ac:dyDescent="0.25">
      <c r="A1" s="76" t="s">
        <v>60</v>
      </c>
      <c r="B1" s="76"/>
    </row>
    <row r="2" spans="1:19" ht="22.5" customHeight="1" x14ac:dyDescent="0.25">
      <c r="A2" s="76" t="s">
        <v>138</v>
      </c>
      <c r="B2" s="76"/>
    </row>
    <row r="3" spans="1:19" ht="18" x14ac:dyDescent="0.25">
      <c r="D3" s="2" t="s">
        <v>43</v>
      </c>
      <c r="E3" s="2"/>
    </row>
    <row r="4" spans="1:19" ht="6.6" customHeight="1" thickBot="1" x14ac:dyDescent="0.3"/>
    <row r="5" spans="1:19" ht="14.45" customHeight="1" x14ac:dyDescent="0.25">
      <c r="A5" s="315" t="s">
        <v>0</v>
      </c>
      <c r="B5" s="316" t="s">
        <v>1</v>
      </c>
      <c r="C5" s="317"/>
      <c r="D5" s="311" t="s">
        <v>52</v>
      </c>
      <c r="E5" s="311" t="s">
        <v>51</v>
      </c>
      <c r="F5" s="311" t="s">
        <v>50</v>
      </c>
      <c r="G5" s="311" t="s">
        <v>94</v>
      </c>
      <c r="H5" s="318" t="s">
        <v>93</v>
      </c>
      <c r="I5" s="311" t="s">
        <v>142</v>
      </c>
      <c r="J5" s="311" t="s">
        <v>48</v>
      </c>
      <c r="K5" s="313" t="s">
        <v>49</v>
      </c>
    </row>
    <row r="6" spans="1:19" ht="42" customHeight="1" x14ac:dyDescent="0.25">
      <c r="A6" s="293"/>
      <c r="B6" s="287"/>
      <c r="C6" s="288"/>
      <c r="D6" s="312"/>
      <c r="E6" s="312"/>
      <c r="F6" s="312"/>
      <c r="G6" s="312"/>
      <c r="H6" s="319"/>
      <c r="I6" s="312"/>
      <c r="J6" s="312"/>
      <c r="K6" s="314"/>
    </row>
    <row r="7" spans="1:19" ht="22.5" customHeight="1" x14ac:dyDescent="0.25">
      <c r="A7" s="320" t="s">
        <v>81</v>
      </c>
      <c r="B7" s="321"/>
      <c r="C7" s="322"/>
      <c r="D7" s="3">
        <v>6593324.1399999997</v>
      </c>
      <c r="E7" s="3">
        <f>D7/7.5345</f>
        <v>875084.49664874899</v>
      </c>
      <c r="F7" s="3">
        <f t="shared" ref="F7:F47" si="0">+I7-E7</f>
        <v>128875.50335125101</v>
      </c>
      <c r="G7" s="3">
        <v>980543.58</v>
      </c>
      <c r="H7" s="3">
        <f>I7-G7</f>
        <v>23416.420000000042</v>
      </c>
      <c r="I7" s="3">
        <v>1003960</v>
      </c>
      <c r="J7" s="3">
        <v>858736</v>
      </c>
      <c r="K7" s="10">
        <v>861925</v>
      </c>
    </row>
    <row r="8" spans="1:19" ht="29.45" customHeight="1" x14ac:dyDescent="0.25">
      <c r="A8" s="323" t="s">
        <v>83</v>
      </c>
      <c r="B8" s="324"/>
      <c r="C8" s="324"/>
      <c r="D8" s="83">
        <v>5176728.04</v>
      </c>
      <c r="E8" s="83">
        <f t="shared" ref="E8:E72" si="1">D8/7.5345</f>
        <v>687069.88386754261</v>
      </c>
      <c r="F8" s="83">
        <f t="shared" si="0"/>
        <v>108369.05613245734</v>
      </c>
      <c r="G8" s="83">
        <v>778760.51</v>
      </c>
      <c r="H8" s="83">
        <f t="shared" ref="H8:H81" si="2">I8-G8</f>
        <v>16678.429999999935</v>
      </c>
      <c r="I8" s="83">
        <v>795438.94</v>
      </c>
      <c r="J8" s="83">
        <v>728126</v>
      </c>
      <c r="K8" s="84">
        <v>731315</v>
      </c>
      <c r="P8" s="105"/>
      <c r="Q8" s="44"/>
      <c r="R8" s="44"/>
      <c r="S8" s="44"/>
    </row>
    <row r="9" spans="1:19" ht="29.45" customHeight="1" x14ac:dyDescent="0.25">
      <c r="A9" s="276" t="s">
        <v>10</v>
      </c>
      <c r="B9" s="277"/>
      <c r="C9" s="277"/>
      <c r="D9" s="81">
        <v>4579180</v>
      </c>
      <c r="E9" s="81">
        <f t="shared" si="1"/>
        <v>607761.62983608735</v>
      </c>
      <c r="F9" s="81">
        <f t="shared" si="0"/>
        <v>116314.46016391262</v>
      </c>
      <c r="G9" s="171">
        <v>707402.41</v>
      </c>
      <c r="H9" s="95">
        <f t="shared" si="2"/>
        <v>16673.679999999935</v>
      </c>
      <c r="I9" s="95">
        <v>724076.09</v>
      </c>
      <c r="J9" s="95">
        <v>648817</v>
      </c>
      <c r="K9" s="96">
        <v>652006</v>
      </c>
      <c r="P9" s="44"/>
      <c r="Q9" s="44"/>
      <c r="R9" s="44"/>
      <c r="S9" s="44"/>
    </row>
    <row r="10" spans="1:19" ht="29.45" customHeight="1" x14ac:dyDescent="0.25">
      <c r="A10" s="268" t="s">
        <v>11</v>
      </c>
      <c r="B10" s="269"/>
      <c r="C10" s="269"/>
      <c r="D10" s="68">
        <v>4579180</v>
      </c>
      <c r="E10" s="68">
        <f t="shared" si="1"/>
        <v>607761.62983608735</v>
      </c>
      <c r="F10" s="68">
        <f t="shared" si="0"/>
        <v>116314.46016391262</v>
      </c>
      <c r="G10" s="170">
        <v>707402.41</v>
      </c>
      <c r="H10" s="98">
        <f t="shared" si="2"/>
        <v>16673.679999999935</v>
      </c>
      <c r="I10" s="68">
        <v>724076.09</v>
      </c>
      <c r="J10" s="68">
        <v>648817</v>
      </c>
      <c r="K10" s="69">
        <v>652006</v>
      </c>
      <c r="P10" s="104"/>
      <c r="Q10" s="44"/>
      <c r="R10" s="104"/>
      <c r="S10" s="44"/>
    </row>
    <row r="11" spans="1:19" x14ac:dyDescent="0.25">
      <c r="A11" s="66">
        <v>3</v>
      </c>
      <c r="B11" s="270" t="s">
        <v>12</v>
      </c>
      <c r="C11" s="270"/>
      <c r="D11" s="4">
        <f>SUM(D12:D15)</f>
        <v>4602180</v>
      </c>
      <c r="E11" s="3">
        <f t="shared" si="1"/>
        <v>610814.25442962372</v>
      </c>
      <c r="F11" s="3">
        <f t="shared" si="0"/>
        <v>113261.83557037625</v>
      </c>
      <c r="G11" s="3">
        <v>707402.41</v>
      </c>
      <c r="H11" s="3">
        <f t="shared" si="2"/>
        <v>16673.679999999935</v>
      </c>
      <c r="I11" s="3">
        <v>724076.09</v>
      </c>
      <c r="J11" s="3">
        <v>648817</v>
      </c>
      <c r="K11" s="10">
        <v>652006</v>
      </c>
      <c r="P11" s="104"/>
      <c r="Q11" s="44"/>
      <c r="R11" s="104"/>
      <c r="S11" s="44"/>
    </row>
    <row r="12" spans="1:19" ht="17.25" x14ac:dyDescent="0.25">
      <c r="A12" s="11">
        <v>31</v>
      </c>
      <c r="B12" s="278" t="s">
        <v>13</v>
      </c>
      <c r="C12" s="231"/>
      <c r="D12" s="5">
        <v>4435680</v>
      </c>
      <c r="E12" s="6">
        <f t="shared" si="1"/>
        <v>588715.90682858846</v>
      </c>
      <c r="F12" s="6">
        <f t="shared" si="0"/>
        <v>120030.18317141151</v>
      </c>
      <c r="G12" s="6">
        <v>695130.72</v>
      </c>
      <c r="H12" s="6">
        <f t="shared" si="2"/>
        <v>13615.369999999995</v>
      </c>
      <c r="I12" s="6">
        <v>708746.09</v>
      </c>
      <c r="J12" s="6">
        <v>637827.55000000005</v>
      </c>
      <c r="K12" s="77">
        <v>641016.55000000005</v>
      </c>
      <c r="P12" s="104"/>
      <c r="Q12" s="44"/>
      <c r="R12" s="104"/>
      <c r="S12" s="44"/>
    </row>
    <row r="13" spans="1:19" ht="17.25" x14ac:dyDescent="0.25">
      <c r="A13" s="11">
        <v>32</v>
      </c>
      <c r="B13" s="278" t="s">
        <v>14</v>
      </c>
      <c r="C13" s="278"/>
      <c r="D13" s="7">
        <v>120500</v>
      </c>
      <c r="E13" s="6">
        <f t="shared" si="1"/>
        <v>15993.098413962438</v>
      </c>
      <c r="F13" s="6">
        <f t="shared" si="0"/>
        <v>-1378.0984139624379</v>
      </c>
      <c r="G13" s="6">
        <v>11360.35</v>
      </c>
      <c r="H13" s="6">
        <f t="shared" si="2"/>
        <v>3254.6499999999996</v>
      </c>
      <c r="I13" s="6">
        <v>14615</v>
      </c>
      <c r="J13" s="6">
        <v>10989.45</v>
      </c>
      <c r="K13" s="77">
        <v>10989.45</v>
      </c>
      <c r="P13" s="44"/>
      <c r="Q13" s="44"/>
      <c r="R13" s="104"/>
      <c r="S13" s="44"/>
    </row>
    <row r="14" spans="1:19" ht="17.25" x14ac:dyDescent="0.25">
      <c r="A14" s="12">
        <v>34</v>
      </c>
      <c r="B14" s="278" t="s">
        <v>15</v>
      </c>
      <c r="C14" s="278"/>
      <c r="D14" s="7">
        <v>23000</v>
      </c>
      <c r="E14" s="6">
        <f t="shared" ref="E14" si="3">D14/7.5345</f>
        <v>3052.6245935363991</v>
      </c>
      <c r="F14" s="6">
        <f t="shared" ref="F14" si="4">+I14-E14</f>
        <v>-2452.6245935363991</v>
      </c>
      <c r="G14" s="6">
        <v>796.34</v>
      </c>
      <c r="H14" s="6">
        <f t="shared" si="2"/>
        <v>-196.34000000000003</v>
      </c>
      <c r="I14" s="6">
        <v>600</v>
      </c>
      <c r="J14" s="6">
        <v>0</v>
      </c>
      <c r="K14" s="77">
        <v>0</v>
      </c>
      <c r="P14" s="105"/>
      <c r="Q14" s="44"/>
      <c r="R14" s="104"/>
      <c r="S14" s="44"/>
    </row>
    <row r="15" spans="1:19" ht="17.25" x14ac:dyDescent="0.25">
      <c r="A15" s="12">
        <v>37</v>
      </c>
      <c r="B15" s="278" t="s">
        <v>95</v>
      </c>
      <c r="C15" s="278"/>
      <c r="D15" s="7">
        <v>23000</v>
      </c>
      <c r="E15" s="6">
        <f t="shared" si="1"/>
        <v>3052.6245935363991</v>
      </c>
      <c r="F15" s="6">
        <f t="shared" si="0"/>
        <v>-2937.6245935363991</v>
      </c>
      <c r="G15" s="6">
        <v>115</v>
      </c>
      <c r="H15" s="6">
        <f t="shared" si="2"/>
        <v>0</v>
      </c>
      <c r="I15" s="6">
        <v>115</v>
      </c>
      <c r="J15" s="6">
        <v>0</v>
      </c>
      <c r="K15" s="77">
        <v>0</v>
      </c>
      <c r="P15" s="44"/>
      <c r="Q15" s="44"/>
      <c r="R15" s="104"/>
      <c r="S15" s="44"/>
    </row>
    <row r="16" spans="1:19" ht="29.45" customHeight="1" x14ac:dyDescent="0.25">
      <c r="A16" s="276" t="s">
        <v>16</v>
      </c>
      <c r="B16" s="277"/>
      <c r="C16" s="277"/>
      <c r="D16" s="81">
        <v>144592.56</v>
      </c>
      <c r="E16" s="81">
        <f t="shared" si="1"/>
        <v>19190.730639060323</v>
      </c>
      <c r="F16" s="81">
        <f t="shared" si="0"/>
        <v>1057.5893609396771</v>
      </c>
      <c r="G16" s="171">
        <v>20248.32</v>
      </c>
      <c r="H16" s="95">
        <f t="shared" si="2"/>
        <v>0</v>
      </c>
      <c r="I16" s="95">
        <v>20248.32</v>
      </c>
      <c r="J16" s="95">
        <v>19191</v>
      </c>
      <c r="K16" s="96">
        <v>19191</v>
      </c>
      <c r="P16" s="44"/>
      <c r="Q16" s="44"/>
      <c r="R16" s="44"/>
      <c r="S16" s="44"/>
    </row>
    <row r="17" spans="1:19" ht="29.45" customHeight="1" x14ac:dyDescent="0.25">
      <c r="A17" s="268" t="s">
        <v>17</v>
      </c>
      <c r="B17" s="269"/>
      <c r="C17" s="269"/>
      <c r="D17" s="68">
        <v>144592.56</v>
      </c>
      <c r="E17" s="68">
        <f t="shared" si="1"/>
        <v>19190.730639060323</v>
      </c>
      <c r="F17" s="68">
        <f t="shared" si="0"/>
        <v>1057.5893609396771</v>
      </c>
      <c r="G17" s="170">
        <v>20248.32</v>
      </c>
      <c r="H17" s="98">
        <f t="shared" si="2"/>
        <v>0</v>
      </c>
      <c r="I17" s="68">
        <v>20248.32</v>
      </c>
      <c r="J17" s="68">
        <v>19191</v>
      </c>
      <c r="K17" s="69">
        <v>19191</v>
      </c>
      <c r="P17" s="44"/>
      <c r="Q17" s="44"/>
      <c r="R17" s="105"/>
      <c r="S17" s="44"/>
    </row>
    <row r="18" spans="1:19" x14ac:dyDescent="0.25">
      <c r="A18" s="66">
        <v>3</v>
      </c>
      <c r="B18" s="270" t="s">
        <v>12</v>
      </c>
      <c r="C18" s="270"/>
      <c r="D18" s="4">
        <f>SUM(D19:D20)</f>
        <v>144592.56</v>
      </c>
      <c r="E18" s="3">
        <f t="shared" si="1"/>
        <v>19190.730639060323</v>
      </c>
      <c r="F18" s="3">
        <f t="shared" si="0"/>
        <v>1057.5893609396771</v>
      </c>
      <c r="G18" s="3">
        <v>20248.32</v>
      </c>
      <c r="H18" s="3">
        <f t="shared" si="2"/>
        <v>0</v>
      </c>
      <c r="I18" s="3">
        <v>20248.32</v>
      </c>
      <c r="J18" s="3">
        <v>19191</v>
      </c>
      <c r="K18" s="10">
        <v>19191</v>
      </c>
      <c r="P18" s="44"/>
      <c r="Q18" s="44"/>
      <c r="R18" s="44"/>
      <c r="S18" s="44"/>
    </row>
    <row r="19" spans="1:19" ht="17.25" x14ac:dyDescent="0.25">
      <c r="A19" s="11">
        <v>32</v>
      </c>
      <c r="B19" s="278" t="s">
        <v>14</v>
      </c>
      <c r="C19" s="278"/>
      <c r="D19" s="5">
        <v>139292.56</v>
      </c>
      <c r="E19" s="3">
        <f t="shared" si="1"/>
        <v>18487.299754462802</v>
      </c>
      <c r="F19" s="3">
        <f t="shared" si="0"/>
        <v>1057.5902455371979</v>
      </c>
      <c r="G19" s="6">
        <v>19544.89</v>
      </c>
      <c r="H19" s="6">
        <f t="shared" si="2"/>
        <v>0</v>
      </c>
      <c r="I19" s="6">
        <v>19544.89</v>
      </c>
      <c r="J19" s="6">
        <v>18487.57</v>
      </c>
      <c r="K19" s="77">
        <v>18487.57</v>
      </c>
      <c r="P19" s="44"/>
      <c r="Q19" s="44"/>
      <c r="R19" s="44"/>
      <c r="S19" s="44"/>
    </row>
    <row r="20" spans="1:19" ht="17.25" x14ac:dyDescent="0.25">
      <c r="A20" s="12">
        <v>34</v>
      </c>
      <c r="B20" s="278" t="s">
        <v>15</v>
      </c>
      <c r="C20" s="278"/>
      <c r="D20" s="5">
        <v>5300</v>
      </c>
      <c r="E20" s="3">
        <f t="shared" si="1"/>
        <v>703.430884597518</v>
      </c>
      <c r="F20" s="3">
        <f t="shared" si="0"/>
        <v>-8.8459751805203268E-4</v>
      </c>
      <c r="G20" s="6">
        <v>703.43</v>
      </c>
      <c r="H20" s="6">
        <f t="shared" si="2"/>
        <v>0</v>
      </c>
      <c r="I20" s="6">
        <v>703.43</v>
      </c>
      <c r="J20" s="6">
        <v>703.43</v>
      </c>
      <c r="K20" s="77">
        <v>703.43</v>
      </c>
      <c r="P20" s="44"/>
      <c r="Q20" s="44"/>
      <c r="R20" s="44"/>
      <c r="S20" s="44"/>
    </row>
    <row r="21" spans="1:19" ht="29.45" customHeight="1" x14ac:dyDescent="0.25">
      <c r="A21" s="276" t="s">
        <v>18</v>
      </c>
      <c r="B21" s="277"/>
      <c r="C21" s="277"/>
      <c r="D21" s="95">
        <v>452955.48</v>
      </c>
      <c r="E21" s="95">
        <f t="shared" si="1"/>
        <v>60117.523392394978</v>
      </c>
      <c r="F21" s="95">
        <f t="shared" si="0"/>
        <v>-9002.9933923949793</v>
      </c>
      <c r="G21" s="171">
        <v>51109.78</v>
      </c>
      <c r="H21" s="95">
        <f t="shared" si="2"/>
        <v>4.75</v>
      </c>
      <c r="I21" s="95">
        <v>51114.53</v>
      </c>
      <c r="J21" s="95">
        <v>60118</v>
      </c>
      <c r="K21" s="96">
        <v>60118</v>
      </c>
    </row>
    <row r="22" spans="1:19" ht="29.45" customHeight="1" x14ac:dyDescent="0.25">
      <c r="A22" s="268" t="s">
        <v>17</v>
      </c>
      <c r="B22" s="269"/>
      <c r="C22" s="269"/>
      <c r="D22" s="68">
        <v>452955.48</v>
      </c>
      <c r="E22" s="68">
        <f t="shared" si="1"/>
        <v>60117.523392394978</v>
      </c>
      <c r="F22" s="68">
        <f t="shared" si="0"/>
        <v>-9002.9933923949793</v>
      </c>
      <c r="G22" s="170">
        <v>51109.78</v>
      </c>
      <c r="H22" s="98">
        <f t="shared" si="2"/>
        <v>4.75</v>
      </c>
      <c r="I22" s="68">
        <v>51114.53</v>
      </c>
      <c r="J22" s="68">
        <v>60118</v>
      </c>
      <c r="K22" s="69">
        <v>60118</v>
      </c>
    </row>
    <row r="23" spans="1:19" x14ac:dyDescent="0.25">
      <c r="A23" s="66">
        <v>3</v>
      </c>
      <c r="B23" s="270" t="s">
        <v>12</v>
      </c>
      <c r="C23" s="270"/>
      <c r="D23" s="4">
        <v>452955.48</v>
      </c>
      <c r="E23" s="3">
        <f t="shared" si="1"/>
        <v>60117.523392394978</v>
      </c>
      <c r="F23" s="3">
        <f t="shared" si="0"/>
        <v>-9002.9933923949793</v>
      </c>
      <c r="G23" s="3">
        <v>51109.78</v>
      </c>
      <c r="H23" s="3">
        <f t="shared" si="2"/>
        <v>4.75</v>
      </c>
      <c r="I23" s="3">
        <v>51114.53</v>
      </c>
      <c r="J23" s="3">
        <v>60118</v>
      </c>
      <c r="K23" s="10">
        <v>60118</v>
      </c>
    </row>
    <row r="24" spans="1:19" ht="17.25" x14ac:dyDescent="0.25">
      <c r="A24" s="11">
        <v>32</v>
      </c>
      <c r="B24" s="278" t="s">
        <v>14</v>
      </c>
      <c r="C24" s="278"/>
      <c r="D24" s="5">
        <v>452955.48</v>
      </c>
      <c r="E24" s="6">
        <f t="shared" si="1"/>
        <v>60117.523392394978</v>
      </c>
      <c r="F24" s="6">
        <f t="shared" si="0"/>
        <v>-9002.9933923949793</v>
      </c>
      <c r="G24" s="6">
        <v>51109.78</v>
      </c>
      <c r="H24" s="6">
        <f t="shared" si="2"/>
        <v>4.75</v>
      </c>
      <c r="I24" s="6">
        <v>51114.53</v>
      </c>
      <c r="J24" s="6">
        <v>60118</v>
      </c>
      <c r="K24" s="77">
        <v>60118</v>
      </c>
    </row>
    <row r="25" spans="1:19" ht="30" customHeight="1" x14ac:dyDescent="0.25">
      <c r="A25" s="274" t="s">
        <v>82</v>
      </c>
      <c r="B25" s="275"/>
      <c r="C25" s="275"/>
      <c r="D25" s="83">
        <v>922096.1</v>
      </c>
      <c r="E25" s="83">
        <f t="shared" si="1"/>
        <v>122383.18402017385</v>
      </c>
      <c r="F25" s="83">
        <f t="shared" si="0"/>
        <v>30270.50597982615</v>
      </c>
      <c r="G25" s="83">
        <v>143915.70000000001</v>
      </c>
      <c r="H25" s="83">
        <f t="shared" si="2"/>
        <v>8737.9899999999907</v>
      </c>
      <c r="I25" s="83">
        <v>152653.69</v>
      </c>
      <c r="J25" s="83">
        <v>116077</v>
      </c>
      <c r="K25" s="84">
        <v>116077</v>
      </c>
      <c r="P25" s="80"/>
    </row>
    <row r="26" spans="1:19" ht="28.15" customHeight="1" x14ac:dyDescent="0.25">
      <c r="A26" s="276" t="s">
        <v>96</v>
      </c>
      <c r="B26" s="277"/>
      <c r="C26" s="277"/>
      <c r="D26" s="95">
        <v>7753.4</v>
      </c>
      <c r="E26" s="95">
        <f t="shared" ref="E26:E29" si="5">D26/7.5345</f>
        <v>1029.0530227619615</v>
      </c>
      <c r="F26" s="95">
        <f t="shared" ref="F26:F29" si="6">+I26-E26</f>
        <v>14588.386977238039</v>
      </c>
      <c r="G26" s="171">
        <v>15017.44</v>
      </c>
      <c r="H26" s="95">
        <f t="shared" si="2"/>
        <v>600</v>
      </c>
      <c r="I26" s="95">
        <v>15617.44</v>
      </c>
      <c r="J26" s="95">
        <v>0</v>
      </c>
      <c r="K26" s="96">
        <v>0</v>
      </c>
    </row>
    <row r="27" spans="1:19" ht="33.200000000000003" customHeight="1" x14ac:dyDescent="0.25">
      <c r="A27" s="268" t="s">
        <v>20</v>
      </c>
      <c r="B27" s="269"/>
      <c r="C27" s="269"/>
      <c r="D27" s="98">
        <v>3753.4</v>
      </c>
      <c r="E27" s="98">
        <f t="shared" si="5"/>
        <v>498.16178910345741</v>
      </c>
      <c r="F27" s="98">
        <f t="shared" si="6"/>
        <v>15119.278210896544</v>
      </c>
      <c r="G27" s="170">
        <v>15017.44</v>
      </c>
      <c r="H27" s="98">
        <f t="shared" si="2"/>
        <v>600</v>
      </c>
      <c r="I27" s="98">
        <v>15617.44</v>
      </c>
      <c r="J27" s="98">
        <v>0</v>
      </c>
      <c r="K27" s="99">
        <v>0</v>
      </c>
    </row>
    <row r="28" spans="1:19" ht="22.15" customHeight="1" x14ac:dyDescent="0.25">
      <c r="A28" s="93">
        <v>3</v>
      </c>
      <c r="B28" s="270" t="s">
        <v>12</v>
      </c>
      <c r="C28" s="270"/>
      <c r="D28" s="4">
        <f>SUM(D29:D31)</f>
        <v>12506.8</v>
      </c>
      <c r="E28" s="3">
        <f t="shared" si="5"/>
        <v>1659.9376202800449</v>
      </c>
      <c r="F28" s="3">
        <f t="shared" si="6"/>
        <v>13957.502379719956</v>
      </c>
      <c r="G28" s="3">
        <v>15017.44</v>
      </c>
      <c r="H28" s="3">
        <f t="shared" si="2"/>
        <v>600</v>
      </c>
      <c r="I28" s="3">
        <v>15617.44</v>
      </c>
      <c r="J28" s="3">
        <v>0</v>
      </c>
      <c r="K28" s="10">
        <v>0</v>
      </c>
    </row>
    <row r="29" spans="1:19" ht="16.899999999999999" customHeight="1" x14ac:dyDescent="0.25">
      <c r="A29" s="11">
        <v>32</v>
      </c>
      <c r="B29" s="278" t="s">
        <v>14</v>
      </c>
      <c r="C29" s="231"/>
      <c r="D29" s="5">
        <v>1000</v>
      </c>
      <c r="E29" s="6">
        <f t="shared" si="5"/>
        <v>132.72280841462606</v>
      </c>
      <c r="F29" s="6">
        <f t="shared" si="6"/>
        <v>15484.717191585374</v>
      </c>
      <c r="G29" s="6">
        <v>15017.44</v>
      </c>
      <c r="H29" s="6">
        <f t="shared" si="2"/>
        <v>600</v>
      </c>
      <c r="I29" s="6">
        <v>15617.44</v>
      </c>
      <c r="J29" s="6">
        <v>0</v>
      </c>
      <c r="K29" s="77">
        <v>0</v>
      </c>
    </row>
    <row r="30" spans="1:19" ht="20.85" customHeight="1" x14ac:dyDescent="0.25">
      <c r="A30" s="276" t="s">
        <v>19</v>
      </c>
      <c r="B30" s="277"/>
      <c r="C30" s="277"/>
      <c r="D30" s="95">
        <v>7753.4</v>
      </c>
      <c r="E30" s="95">
        <f t="shared" si="1"/>
        <v>1029.0530227619615</v>
      </c>
      <c r="F30" s="95">
        <f t="shared" si="0"/>
        <v>-387.30302276196153</v>
      </c>
      <c r="G30" s="171">
        <v>641.75</v>
      </c>
      <c r="H30" s="95">
        <f t="shared" si="2"/>
        <v>0</v>
      </c>
      <c r="I30" s="95">
        <v>641.75</v>
      </c>
      <c r="J30" s="95">
        <v>0</v>
      </c>
      <c r="K30" s="96">
        <v>0</v>
      </c>
    </row>
    <row r="31" spans="1:19" ht="33.200000000000003" customHeight="1" x14ac:dyDescent="0.25">
      <c r="A31" s="268" t="s">
        <v>20</v>
      </c>
      <c r="B31" s="269"/>
      <c r="C31" s="269"/>
      <c r="D31" s="68">
        <v>3753.4</v>
      </c>
      <c r="E31" s="68">
        <f t="shared" si="1"/>
        <v>498.16178910345741</v>
      </c>
      <c r="F31" s="68">
        <f t="shared" si="0"/>
        <v>143.58821089654259</v>
      </c>
      <c r="G31" s="170">
        <v>641.75</v>
      </c>
      <c r="H31" s="98">
        <f t="shared" si="2"/>
        <v>0</v>
      </c>
      <c r="I31" s="68">
        <v>641.75</v>
      </c>
      <c r="J31" s="68">
        <v>0</v>
      </c>
      <c r="K31" s="69">
        <v>0</v>
      </c>
    </row>
    <row r="32" spans="1:19" ht="22.15" customHeight="1" x14ac:dyDescent="0.25">
      <c r="A32" s="66">
        <v>3</v>
      </c>
      <c r="B32" s="270" t="s">
        <v>12</v>
      </c>
      <c r="C32" s="270"/>
      <c r="D32" s="4">
        <f>SUM(D33:D35)</f>
        <v>3753.4</v>
      </c>
      <c r="E32" s="3">
        <f t="shared" si="1"/>
        <v>498.16178910345741</v>
      </c>
      <c r="F32" s="3">
        <f t="shared" si="0"/>
        <v>143.58821089654259</v>
      </c>
      <c r="G32" s="3">
        <v>641.75</v>
      </c>
      <c r="H32" s="3">
        <f t="shared" si="2"/>
        <v>0</v>
      </c>
      <c r="I32" s="3">
        <v>641.75</v>
      </c>
      <c r="J32" s="3">
        <v>0</v>
      </c>
      <c r="K32" s="10">
        <v>0</v>
      </c>
    </row>
    <row r="33" spans="1:11" ht="16.899999999999999" customHeight="1" x14ac:dyDescent="0.25">
      <c r="A33" s="11">
        <v>31</v>
      </c>
      <c r="B33" s="278" t="s">
        <v>13</v>
      </c>
      <c r="C33" s="231"/>
      <c r="D33" s="5">
        <v>1000</v>
      </c>
      <c r="E33" s="6">
        <f t="shared" si="1"/>
        <v>132.72280841462606</v>
      </c>
      <c r="F33" s="6">
        <f t="shared" si="0"/>
        <v>-26.542808414626052</v>
      </c>
      <c r="G33" s="6">
        <v>106.18</v>
      </c>
      <c r="H33" s="6">
        <f t="shared" si="2"/>
        <v>0</v>
      </c>
      <c r="I33" s="6">
        <v>106.18</v>
      </c>
      <c r="J33" s="6">
        <v>0</v>
      </c>
      <c r="K33" s="77">
        <v>0</v>
      </c>
    </row>
    <row r="34" spans="1:11" ht="18.75" customHeight="1" x14ac:dyDescent="0.25">
      <c r="A34" s="11">
        <v>32</v>
      </c>
      <c r="B34" s="278" t="s">
        <v>14</v>
      </c>
      <c r="C34" s="278"/>
      <c r="D34" s="5">
        <v>2353.4</v>
      </c>
      <c r="E34" s="6">
        <f t="shared" si="1"/>
        <v>312.34985732298094</v>
      </c>
      <c r="F34" s="6">
        <f t="shared" si="0"/>
        <v>-8.3898573229809585</v>
      </c>
      <c r="G34" s="6">
        <v>303.95999999999998</v>
      </c>
      <c r="H34" s="6">
        <f t="shared" si="2"/>
        <v>0</v>
      </c>
      <c r="I34" s="6">
        <v>303.95999999999998</v>
      </c>
      <c r="J34" s="6">
        <v>0</v>
      </c>
      <c r="K34" s="77">
        <v>0</v>
      </c>
    </row>
    <row r="35" spans="1:11" ht="29.45" customHeight="1" x14ac:dyDescent="0.25">
      <c r="A35" s="12">
        <v>36</v>
      </c>
      <c r="B35" s="278" t="s">
        <v>44</v>
      </c>
      <c r="C35" s="278"/>
      <c r="D35" s="5">
        <v>400</v>
      </c>
      <c r="E35" s="6">
        <f t="shared" si="1"/>
        <v>53.089123365850419</v>
      </c>
      <c r="F35" s="6">
        <f t="shared" si="0"/>
        <v>178.5208766341496</v>
      </c>
      <c r="G35" s="6">
        <v>231.61</v>
      </c>
      <c r="H35" s="6">
        <f t="shared" si="2"/>
        <v>0</v>
      </c>
      <c r="I35" s="6">
        <v>231.61</v>
      </c>
      <c r="J35" s="6">
        <v>0</v>
      </c>
      <c r="K35" s="77">
        <v>0</v>
      </c>
    </row>
    <row r="36" spans="1:11" ht="29.45" customHeight="1" x14ac:dyDescent="0.25">
      <c r="A36" s="268" t="s">
        <v>45</v>
      </c>
      <c r="B36" s="269"/>
      <c r="C36" s="269"/>
      <c r="D36" s="68">
        <v>4000</v>
      </c>
      <c r="E36" s="68">
        <f t="shared" si="1"/>
        <v>530.89123365850423</v>
      </c>
      <c r="F36" s="68">
        <f t="shared" si="0"/>
        <v>-530.89123365850423</v>
      </c>
      <c r="G36" s="170">
        <v>0</v>
      </c>
      <c r="H36" s="98">
        <f t="shared" si="2"/>
        <v>0</v>
      </c>
      <c r="I36" s="68">
        <v>0</v>
      </c>
      <c r="J36" s="68">
        <v>0</v>
      </c>
      <c r="K36" s="69">
        <v>0</v>
      </c>
    </row>
    <row r="37" spans="1:11" ht="23.65" customHeight="1" x14ac:dyDescent="0.25">
      <c r="A37" s="66">
        <v>3</v>
      </c>
      <c r="B37" s="270" t="s">
        <v>12</v>
      </c>
      <c r="C37" s="270"/>
      <c r="D37" s="4">
        <v>4000</v>
      </c>
      <c r="E37" s="3">
        <f t="shared" si="1"/>
        <v>530.89123365850423</v>
      </c>
      <c r="F37" s="3">
        <f t="shared" si="0"/>
        <v>-530.89123365850423</v>
      </c>
      <c r="G37" s="3">
        <v>0</v>
      </c>
      <c r="H37" s="3">
        <f t="shared" si="2"/>
        <v>0</v>
      </c>
      <c r="I37" s="3">
        <v>0</v>
      </c>
      <c r="J37" s="3">
        <v>0</v>
      </c>
      <c r="K37" s="10">
        <v>0</v>
      </c>
    </row>
    <row r="38" spans="1:11" ht="22.15" customHeight="1" x14ac:dyDescent="0.25">
      <c r="A38" s="11">
        <v>32</v>
      </c>
      <c r="B38" s="278" t="s">
        <v>14</v>
      </c>
      <c r="C38" s="278"/>
      <c r="D38" s="5">
        <v>4000</v>
      </c>
      <c r="E38" s="6">
        <f t="shared" si="1"/>
        <v>530.89123365850423</v>
      </c>
      <c r="F38" s="6">
        <f t="shared" si="0"/>
        <v>-530.89123365850423</v>
      </c>
      <c r="G38" s="6">
        <v>0</v>
      </c>
      <c r="H38" s="6">
        <f t="shared" si="2"/>
        <v>0</v>
      </c>
      <c r="I38" s="6">
        <v>0</v>
      </c>
      <c r="J38" s="6">
        <v>0</v>
      </c>
      <c r="K38" s="77">
        <v>0</v>
      </c>
    </row>
    <row r="39" spans="1:11" ht="30" customHeight="1" x14ac:dyDescent="0.25">
      <c r="A39" s="276" t="s">
        <v>21</v>
      </c>
      <c r="B39" s="277"/>
      <c r="C39" s="277"/>
      <c r="D39" s="95">
        <v>7500</v>
      </c>
      <c r="E39" s="95">
        <f t="shared" si="1"/>
        <v>995.4210631096953</v>
      </c>
      <c r="F39" s="95">
        <f t="shared" si="0"/>
        <v>-0.42106310969529659</v>
      </c>
      <c r="G39" s="171">
        <v>995</v>
      </c>
      <c r="H39" s="95">
        <f t="shared" si="2"/>
        <v>0</v>
      </c>
      <c r="I39" s="95">
        <v>995</v>
      </c>
      <c r="J39" s="95">
        <v>995</v>
      </c>
      <c r="K39" s="96">
        <v>995</v>
      </c>
    </row>
    <row r="40" spans="1:11" ht="30" customHeight="1" x14ac:dyDescent="0.25">
      <c r="A40" s="268" t="s">
        <v>22</v>
      </c>
      <c r="B40" s="269"/>
      <c r="C40" s="269"/>
      <c r="D40" s="68">
        <v>7500</v>
      </c>
      <c r="E40" s="68">
        <f t="shared" si="1"/>
        <v>995.4210631096953</v>
      </c>
      <c r="F40" s="68">
        <f t="shared" si="0"/>
        <v>-0.42106310969529659</v>
      </c>
      <c r="G40" s="170">
        <v>995</v>
      </c>
      <c r="H40" s="98">
        <f t="shared" si="2"/>
        <v>0</v>
      </c>
      <c r="I40" s="68">
        <v>995</v>
      </c>
      <c r="J40" s="68">
        <v>995</v>
      </c>
      <c r="K40" s="69">
        <v>995</v>
      </c>
    </row>
    <row r="41" spans="1:11" ht="20.100000000000001" customHeight="1" x14ac:dyDescent="0.25">
      <c r="A41" s="66">
        <v>3</v>
      </c>
      <c r="B41" s="270" t="s">
        <v>12</v>
      </c>
      <c r="C41" s="270"/>
      <c r="D41" s="4">
        <v>7500</v>
      </c>
      <c r="E41" s="3">
        <f t="shared" si="1"/>
        <v>995.4210631096953</v>
      </c>
      <c r="F41" s="3">
        <f t="shared" si="0"/>
        <v>-0.42106310969529659</v>
      </c>
      <c r="G41" s="3">
        <v>995</v>
      </c>
      <c r="H41" s="3">
        <f t="shared" si="2"/>
        <v>0</v>
      </c>
      <c r="I41" s="3">
        <v>995</v>
      </c>
      <c r="J41" s="3">
        <v>995</v>
      </c>
      <c r="K41" s="10">
        <v>995</v>
      </c>
    </row>
    <row r="42" spans="1:11" ht="25.9" customHeight="1" x14ac:dyDescent="0.25">
      <c r="A42" s="11">
        <v>32</v>
      </c>
      <c r="B42" s="278" t="s">
        <v>14</v>
      </c>
      <c r="C42" s="278"/>
      <c r="D42" s="5">
        <v>7500</v>
      </c>
      <c r="E42" s="6">
        <f t="shared" si="1"/>
        <v>995.4210631096953</v>
      </c>
      <c r="F42" s="6">
        <f t="shared" si="0"/>
        <v>-0.42106310969529659</v>
      </c>
      <c r="G42" s="6">
        <v>995</v>
      </c>
      <c r="H42" s="6">
        <f t="shared" si="2"/>
        <v>0</v>
      </c>
      <c r="I42" s="6">
        <v>995</v>
      </c>
      <c r="J42" s="6">
        <v>995</v>
      </c>
      <c r="K42" s="77">
        <v>995</v>
      </c>
    </row>
    <row r="43" spans="1:11" ht="30" customHeight="1" x14ac:dyDescent="0.25">
      <c r="A43" s="276" t="s">
        <v>23</v>
      </c>
      <c r="B43" s="277"/>
      <c r="C43" s="277"/>
      <c r="D43" s="95">
        <v>5000</v>
      </c>
      <c r="E43" s="95">
        <f t="shared" si="1"/>
        <v>663.61404207313024</v>
      </c>
      <c r="F43" s="95">
        <f t="shared" si="0"/>
        <v>0.38595792686976438</v>
      </c>
      <c r="G43" s="171">
        <v>664</v>
      </c>
      <c r="H43" s="95">
        <f t="shared" si="2"/>
        <v>0</v>
      </c>
      <c r="I43" s="95">
        <v>664</v>
      </c>
      <c r="J43" s="95">
        <v>664</v>
      </c>
      <c r="K43" s="96">
        <v>664</v>
      </c>
    </row>
    <row r="44" spans="1:11" ht="40.35" customHeight="1" x14ac:dyDescent="0.25">
      <c r="A44" s="268" t="s">
        <v>24</v>
      </c>
      <c r="B44" s="269"/>
      <c r="C44" s="269"/>
      <c r="D44" s="68">
        <v>5000</v>
      </c>
      <c r="E44" s="68">
        <f t="shared" si="1"/>
        <v>663.61404207313024</v>
      </c>
      <c r="F44" s="68">
        <f t="shared" si="0"/>
        <v>0.38595792686976438</v>
      </c>
      <c r="G44" s="170">
        <v>664</v>
      </c>
      <c r="H44" s="98">
        <f t="shared" si="2"/>
        <v>0</v>
      </c>
      <c r="I44" s="68">
        <v>664</v>
      </c>
      <c r="J44" s="68">
        <v>664</v>
      </c>
      <c r="K44" s="69">
        <v>664</v>
      </c>
    </row>
    <row r="45" spans="1:11" ht="23.85" customHeight="1" x14ac:dyDescent="0.25">
      <c r="A45" s="13">
        <v>3</v>
      </c>
      <c r="B45" s="270" t="s">
        <v>12</v>
      </c>
      <c r="C45" s="270"/>
      <c r="D45" s="4">
        <v>5000</v>
      </c>
      <c r="E45" s="3">
        <f t="shared" si="1"/>
        <v>663.61404207313024</v>
      </c>
      <c r="F45" s="3">
        <f t="shared" si="0"/>
        <v>0.38595792686976438</v>
      </c>
      <c r="G45" s="3">
        <v>664</v>
      </c>
      <c r="H45" s="3">
        <f t="shared" si="2"/>
        <v>0</v>
      </c>
      <c r="I45" s="3">
        <v>664</v>
      </c>
      <c r="J45" s="3">
        <v>664</v>
      </c>
      <c r="K45" s="10">
        <v>664</v>
      </c>
    </row>
    <row r="46" spans="1:11" ht="23.85" customHeight="1" x14ac:dyDescent="0.25">
      <c r="A46" s="12">
        <v>32</v>
      </c>
      <c r="B46" s="278" t="s">
        <v>14</v>
      </c>
      <c r="C46" s="278"/>
      <c r="D46" s="5">
        <v>5000</v>
      </c>
      <c r="E46" s="6">
        <f t="shared" si="1"/>
        <v>663.61404207313024</v>
      </c>
      <c r="F46" s="6">
        <f t="shared" si="0"/>
        <v>0.38595792686976438</v>
      </c>
      <c r="G46" s="6">
        <v>664</v>
      </c>
      <c r="H46" s="6">
        <f t="shared" si="2"/>
        <v>0</v>
      </c>
      <c r="I46" s="6">
        <v>664</v>
      </c>
      <c r="J46" s="6">
        <v>664</v>
      </c>
      <c r="K46" s="77">
        <v>664</v>
      </c>
    </row>
    <row r="47" spans="1:11" ht="30" customHeight="1" x14ac:dyDescent="0.25">
      <c r="A47" s="276" t="s">
        <v>25</v>
      </c>
      <c r="B47" s="277"/>
      <c r="C47" s="277"/>
      <c r="D47" s="95">
        <v>2500</v>
      </c>
      <c r="E47" s="95">
        <f t="shared" si="1"/>
        <v>331.80702103656512</v>
      </c>
      <c r="F47" s="95">
        <f t="shared" si="0"/>
        <v>0.19297896343488219</v>
      </c>
      <c r="G47" s="171">
        <v>332</v>
      </c>
      <c r="H47" s="95">
        <f t="shared" si="2"/>
        <v>0</v>
      </c>
      <c r="I47" s="95">
        <v>332</v>
      </c>
      <c r="J47" s="95">
        <v>332</v>
      </c>
      <c r="K47" s="96">
        <v>332</v>
      </c>
    </row>
    <row r="48" spans="1:11" ht="45.4" customHeight="1" x14ac:dyDescent="0.25">
      <c r="A48" s="268" t="s">
        <v>24</v>
      </c>
      <c r="B48" s="269"/>
      <c r="C48" s="269"/>
      <c r="D48" s="68">
        <v>2500</v>
      </c>
      <c r="E48" s="68">
        <f t="shared" si="1"/>
        <v>331.80702103656512</v>
      </c>
      <c r="F48" s="68"/>
      <c r="G48" s="170">
        <v>332</v>
      </c>
      <c r="H48" s="98">
        <f t="shared" si="2"/>
        <v>0</v>
      </c>
      <c r="I48" s="68">
        <v>332</v>
      </c>
      <c r="J48" s="68">
        <v>332</v>
      </c>
      <c r="K48" s="69">
        <v>332</v>
      </c>
    </row>
    <row r="49" spans="1:11" x14ac:dyDescent="0.25">
      <c r="A49" s="66">
        <v>3</v>
      </c>
      <c r="B49" s="270" t="s">
        <v>12</v>
      </c>
      <c r="C49" s="270"/>
      <c r="D49" s="4">
        <v>2500</v>
      </c>
      <c r="E49" s="3">
        <f t="shared" si="1"/>
        <v>331.80702103656512</v>
      </c>
      <c r="F49" s="3">
        <f>+I49-E49</f>
        <v>0.19297896343488219</v>
      </c>
      <c r="G49" s="3">
        <v>332</v>
      </c>
      <c r="H49" s="3">
        <f t="shared" si="2"/>
        <v>0</v>
      </c>
      <c r="I49" s="3">
        <v>332</v>
      </c>
      <c r="J49" s="3">
        <v>332</v>
      </c>
      <c r="K49" s="10">
        <v>332</v>
      </c>
    </row>
    <row r="50" spans="1:11" ht="14.45" customHeight="1" x14ac:dyDescent="0.25">
      <c r="A50" s="292">
        <v>32</v>
      </c>
      <c r="B50" s="285" t="s">
        <v>14</v>
      </c>
      <c r="C50" s="286"/>
      <c r="D50" s="325">
        <v>2500</v>
      </c>
      <c r="E50" s="283">
        <f t="shared" si="1"/>
        <v>331.80702103656512</v>
      </c>
      <c r="F50" s="283">
        <f>+I50-E50</f>
        <v>0.19297896343488219</v>
      </c>
      <c r="G50" s="283">
        <v>332</v>
      </c>
      <c r="H50" s="283">
        <f t="shared" si="2"/>
        <v>0</v>
      </c>
      <c r="I50" s="283">
        <v>332</v>
      </c>
      <c r="J50" s="283">
        <v>332</v>
      </c>
      <c r="K50" s="308">
        <v>332</v>
      </c>
    </row>
    <row r="51" spans="1:11" ht="13.9" customHeight="1" x14ac:dyDescent="0.25">
      <c r="A51" s="293"/>
      <c r="B51" s="287"/>
      <c r="C51" s="288"/>
      <c r="D51" s="326"/>
      <c r="E51" s="284"/>
      <c r="F51" s="284"/>
      <c r="G51" s="284"/>
      <c r="H51" s="310"/>
      <c r="I51" s="284"/>
      <c r="J51" s="284"/>
      <c r="K51" s="309"/>
    </row>
    <row r="52" spans="1:11" ht="26.25" customHeight="1" x14ac:dyDescent="0.25">
      <c r="A52" s="276" t="s">
        <v>46</v>
      </c>
      <c r="B52" s="291"/>
      <c r="C52" s="291"/>
      <c r="D52" s="95">
        <v>159367.70000000001</v>
      </c>
      <c r="E52" s="95">
        <f t="shared" si="1"/>
        <v>21151.7287145796</v>
      </c>
      <c r="F52" s="95">
        <f t="shared" ref="F52:F70" si="7">+I52-E52</f>
        <v>14704.031285420402</v>
      </c>
      <c r="G52" s="171">
        <v>27717.759999999998</v>
      </c>
      <c r="H52" s="95">
        <f t="shared" si="2"/>
        <v>8138.0000000000036</v>
      </c>
      <c r="I52" s="95">
        <v>35855.760000000002</v>
      </c>
      <c r="J52" s="95">
        <v>24798</v>
      </c>
      <c r="K52" s="96">
        <v>24798</v>
      </c>
    </row>
    <row r="53" spans="1:11" ht="37.9" customHeight="1" x14ac:dyDescent="0.25">
      <c r="A53" s="268" t="s">
        <v>24</v>
      </c>
      <c r="B53" s="269"/>
      <c r="C53" s="269"/>
      <c r="D53" s="68">
        <v>154239.70000000001</v>
      </c>
      <c r="E53" s="68">
        <f t="shared" si="1"/>
        <v>20471.1261530294</v>
      </c>
      <c r="F53" s="68">
        <f t="shared" si="7"/>
        <v>7716.8738469706004</v>
      </c>
      <c r="G53" s="170">
        <v>24188</v>
      </c>
      <c r="H53" s="98">
        <f t="shared" si="2"/>
        <v>4000</v>
      </c>
      <c r="I53" s="68">
        <v>28188</v>
      </c>
      <c r="J53" s="68">
        <v>24188</v>
      </c>
      <c r="K53" s="69">
        <v>24188</v>
      </c>
    </row>
    <row r="54" spans="1:11" x14ac:dyDescent="0.25">
      <c r="A54" s="66">
        <v>3</v>
      </c>
      <c r="B54" s="270" t="s">
        <v>12</v>
      </c>
      <c r="C54" s="270"/>
      <c r="D54" s="4">
        <f>SUM(D55:D59)</f>
        <v>155239.70000000001</v>
      </c>
      <c r="E54" s="3">
        <f t="shared" si="1"/>
        <v>20603.848961444026</v>
      </c>
      <c r="F54" s="3">
        <f t="shared" si="7"/>
        <v>3584.1510385559741</v>
      </c>
      <c r="G54" s="3">
        <v>24188</v>
      </c>
      <c r="H54" s="3">
        <f t="shared" si="2"/>
        <v>0</v>
      </c>
      <c r="I54" s="3">
        <v>24188</v>
      </c>
      <c r="J54" s="3">
        <v>24188</v>
      </c>
      <c r="K54" s="10">
        <v>24188</v>
      </c>
    </row>
    <row r="55" spans="1:11" ht="17.25" x14ac:dyDescent="0.25">
      <c r="A55" s="11">
        <v>31</v>
      </c>
      <c r="B55" s="278" t="s">
        <v>13</v>
      </c>
      <c r="C55" s="231"/>
      <c r="D55" s="5">
        <v>22000</v>
      </c>
      <c r="E55" s="6">
        <f t="shared" si="1"/>
        <v>2919.9017851217732</v>
      </c>
      <c r="F55" s="6">
        <f t="shared" si="7"/>
        <v>-419.90178512177317</v>
      </c>
      <c r="G55" s="6">
        <v>4718</v>
      </c>
      <c r="H55" s="6">
        <f t="shared" si="2"/>
        <v>-2218</v>
      </c>
      <c r="I55" s="6">
        <v>2500</v>
      </c>
      <c r="J55" s="6">
        <v>3318</v>
      </c>
      <c r="K55" s="77">
        <v>3318</v>
      </c>
    </row>
    <row r="56" spans="1:11" ht="17.25" x14ac:dyDescent="0.25">
      <c r="A56" s="11">
        <v>32</v>
      </c>
      <c r="B56" s="278" t="s">
        <v>14</v>
      </c>
      <c r="C56" s="278"/>
      <c r="D56" s="5">
        <v>131739.70000000001</v>
      </c>
      <c r="E56" s="6">
        <f t="shared" si="1"/>
        <v>17484.862963700314</v>
      </c>
      <c r="F56" s="6">
        <f t="shared" si="7"/>
        <v>8124.1370362996859</v>
      </c>
      <c r="G56" s="6">
        <v>19391</v>
      </c>
      <c r="H56" s="6">
        <f t="shared" si="2"/>
        <v>6218</v>
      </c>
      <c r="I56" s="6">
        <v>25609</v>
      </c>
      <c r="J56" s="6">
        <v>20804</v>
      </c>
      <c r="K56" s="77">
        <v>20804</v>
      </c>
    </row>
    <row r="57" spans="1:11" ht="17.25" x14ac:dyDescent="0.25">
      <c r="A57" s="12">
        <v>34</v>
      </c>
      <c r="B57" s="278" t="s">
        <v>15</v>
      </c>
      <c r="C57" s="278"/>
      <c r="D57" s="5">
        <v>500</v>
      </c>
      <c r="E57" s="6">
        <f t="shared" ref="E57:E58" si="8">D57/7.5345</f>
        <v>66.361404207313029</v>
      </c>
      <c r="F57" s="6">
        <f t="shared" ref="F57:F58" si="9">+I57-E57</f>
        <v>-0.36140420731302925</v>
      </c>
      <c r="G57" s="6">
        <v>66</v>
      </c>
      <c r="H57" s="6">
        <f t="shared" si="2"/>
        <v>0</v>
      </c>
      <c r="I57" s="6">
        <v>66</v>
      </c>
      <c r="J57" s="6">
        <v>66</v>
      </c>
      <c r="K57" s="77">
        <v>66</v>
      </c>
    </row>
    <row r="58" spans="1:11" ht="17.25" x14ac:dyDescent="0.25">
      <c r="A58" s="12">
        <v>37</v>
      </c>
      <c r="B58" s="278" t="s">
        <v>95</v>
      </c>
      <c r="C58" s="278"/>
      <c r="D58" s="5">
        <v>500</v>
      </c>
      <c r="E58" s="6">
        <f t="shared" si="8"/>
        <v>66.361404207313029</v>
      </c>
      <c r="F58" s="6">
        <f t="shared" si="9"/>
        <v>-60.361404207313029</v>
      </c>
      <c r="G58" s="6">
        <v>6</v>
      </c>
      <c r="H58" s="6">
        <f t="shared" si="2"/>
        <v>0</v>
      </c>
      <c r="I58" s="6">
        <v>6</v>
      </c>
      <c r="J58" s="6">
        <v>66</v>
      </c>
      <c r="K58" s="77">
        <v>66</v>
      </c>
    </row>
    <row r="59" spans="1:11" ht="15" customHeight="1" x14ac:dyDescent="0.25">
      <c r="A59" s="12">
        <v>38</v>
      </c>
      <c r="B59" s="294" t="s">
        <v>15</v>
      </c>
      <c r="C59" s="295"/>
      <c r="D59" s="5">
        <v>500</v>
      </c>
      <c r="E59" s="6">
        <f t="shared" si="1"/>
        <v>66.361404207313029</v>
      </c>
      <c r="F59" s="6">
        <f t="shared" si="7"/>
        <v>-59.361404207313029</v>
      </c>
      <c r="G59" s="6">
        <v>7</v>
      </c>
      <c r="H59" s="6">
        <f t="shared" si="2"/>
        <v>0</v>
      </c>
      <c r="I59" s="6">
        <v>7</v>
      </c>
      <c r="J59" s="6">
        <v>66</v>
      </c>
      <c r="K59" s="77">
        <v>66</v>
      </c>
    </row>
    <row r="60" spans="1:11" ht="29.45" customHeight="1" x14ac:dyDescent="0.25">
      <c r="A60" s="268" t="s">
        <v>26</v>
      </c>
      <c r="B60" s="269"/>
      <c r="C60" s="269"/>
      <c r="D60" s="68">
        <v>5128</v>
      </c>
      <c r="E60" s="68">
        <f t="shared" si="1"/>
        <v>680.60256155020238</v>
      </c>
      <c r="F60" s="68">
        <f t="shared" si="7"/>
        <v>172.15743844979761</v>
      </c>
      <c r="G60" s="170">
        <v>769.76</v>
      </c>
      <c r="H60" s="98">
        <f t="shared" si="2"/>
        <v>83</v>
      </c>
      <c r="I60" s="68">
        <v>852.76</v>
      </c>
      <c r="J60" s="68">
        <v>610</v>
      </c>
      <c r="K60" s="69">
        <v>610</v>
      </c>
    </row>
    <row r="61" spans="1:11" x14ac:dyDescent="0.25">
      <c r="A61" s="66">
        <v>3</v>
      </c>
      <c r="B61" s="270" t="s">
        <v>12</v>
      </c>
      <c r="C61" s="270"/>
      <c r="D61" s="4">
        <v>5128</v>
      </c>
      <c r="E61" s="3">
        <f t="shared" si="1"/>
        <v>680.60256155020238</v>
      </c>
      <c r="F61" s="3">
        <f t="shared" si="7"/>
        <v>172.15743844979761</v>
      </c>
      <c r="G61" s="3">
        <v>769.76</v>
      </c>
      <c r="H61" s="3">
        <f t="shared" si="2"/>
        <v>83</v>
      </c>
      <c r="I61" s="3">
        <v>852.76</v>
      </c>
      <c r="J61" s="3">
        <v>610</v>
      </c>
      <c r="K61" s="10">
        <v>610</v>
      </c>
    </row>
    <row r="62" spans="1:11" ht="17.25" x14ac:dyDescent="0.25">
      <c r="A62" s="11">
        <v>32</v>
      </c>
      <c r="B62" s="278" t="s">
        <v>14</v>
      </c>
      <c r="C62" s="278"/>
      <c r="D62" s="5">
        <v>5128</v>
      </c>
      <c r="E62" s="6">
        <f t="shared" si="1"/>
        <v>680.60256155020238</v>
      </c>
      <c r="F62" s="6">
        <f t="shared" si="7"/>
        <v>172.15743844979761</v>
      </c>
      <c r="G62" s="6">
        <v>769.76</v>
      </c>
      <c r="H62" s="6">
        <f t="shared" si="2"/>
        <v>83</v>
      </c>
      <c r="I62" s="6">
        <v>852.76</v>
      </c>
      <c r="J62" s="6">
        <v>610</v>
      </c>
      <c r="K62" s="77">
        <v>610</v>
      </c>
    </row>
    <row r="63" spans="1:11" ht="29.45" customHeight="1" x14ac:dyDescent="0.25">
      <c r="A63" s="268" t="s">
        <v>47</v>
      </c>
      <c r="B63" s="269"/>
      <c r="C63" s="269"/>
      <c r="D63" s="98">
        <v>5128</v>
      </c>
      <c r="E63" s="98">
        <f t="shared" ref="E63:E65" si="10">D63/7.5345</f>
        <v>680.60256155020238</v>
      </c>
      <c r="F63" s="98">
        <f t="shared" ref="F63:F65" si="11">+I63-E63</f>
        <v>6134.3974384497978</v>
      </c>
      <c r="G63" s="170">
        <v>2760</v>
      </c>
      <c r="H63" s="100">
        <f t="shared" si="2"/>
        <v>4055</v>
      </c>
      <c r="I63" s="98">
        <v>6815</v>
      </c>
      <c r="J63" s="98">
        <v>610</v>
      </c>
      <c r="K63" s="99">
        <v>610</v>
      </c>
    </row>
    <row r="64" spans="1:11" x14ac:dyDescent="0.25">
      <c r="A64" s="93">
        <v>3</v>
      </c>
      <c r="B64" s="270" t="s">
        <v>12</v>
      </c>
      <c r="C64" s="270"/>
      <c r="D64" s="4">
        <v>5128</v>
      </c>
      <c r="E64" s="3">
        <f t="shared" si="10"/>
        <v>680.60256155020238</v>
      </c>
      <c r="F64" s="3">
        <f t="shared" si="11"/>
        <v>6134.3974384497978</v>
      </c>
      <c r="G64" s="3">
        <v>2760</v>
      </c>
      <c r="H64" s="3">
        <f t="shared" si="2"/>
        <v>4055</v>
      </c>
      <c r="I64" s="3">
        <v>6815</v>
      </c>
      <c r="J64" s="3">
        <v>610</v>
      </c>
      <c r="K64" s="10">
        <v>610</v>
      </c>
    </row>
    <row r="65" spans="1:11" ht="17.25" x14ac:dyDescent="0.25">
      <c r="A65" s="11">
        <v>32</v>
      </c>
      <c r="B65" s="278" t="s">
        <v>14</v>
      </c>
      <c r="C65" s="278"/>
      <c r="D65" s="5">
        <v>5128</v>
      </c>
      <c r="E65" s="6">
        <f t="shared" si="10"/>
        <v>680.60256155020238</v>
      </c>
      <c r="F65" s="6">
        <f t="shared" si="11"/>
        <v>6134.3974384497978</v>
      </c>
      <c r="G65" s="6">
        <v>2760</v>
      </c>
      <c r="H65" s="6">
        <f t="shared" si="2"/>
        <v>4055</v>
      </c>
      <c r="I65" s="6">
        <v>6815</v>
      </c>
      <c r="J65" s="6">
        <v>610</v>
      </c>
      <c r="K65" s="77">
        <v>610</v>
      </c>
    </row>
    <row r="66" spans="1:11" ht="28.9" customHeight="1" x14ac:dyDescent="0.25">
      <c r="A66" s="306" t="s">
        <v>27</v>
      </c>
      <c r="B66" s="307"/>
      <c r="C66" s="307"/>
      <c r="D66" s="103">
        <v>7000</v>
      </c>
      <c r="E66" s="95">
        <f t="shared" si="1"/>
        <v>929.05965890238235</v>
      </c>
      <c r="F66" s="95">
        <f t="shared" si="7"/>
        <v>-5.9658902382352608E-2</v>
      </c>
      <c r="G66" s="171">
        <v>929</v>
      </c>
      <c r="H66" s="95">
        <f t="shared" si="2"/>
        <v>0</v>
      </c>
      <c r="I66" s="95">
        <v>929</v>
      </c>
      <c r="J66" s="95">
        <v>929</v>
      </c>
      <c r="K66" s="96">
        <v>929</v>
      </c>
    </row>
    <row r="67" spans="1:11" ht="45.4" customHeight="1" x14ac:dyDescent="0.25">
      <c r="A67" s="281" t="s">
        <v>28</v>
      </c>
      <c r="B67" s="282"/>
      <c r="C67" s="282"/>
      <c r="D67" s="8">
        <v>7000</v>
      </c>
      <c r="E67" s="68">
        <f t="shared" si="1"/>
        <v>929.05965890238235</v>
      </c>
      <c r="F67" s="68">
        <f t="shared" si="7"/>
        <v>-5.9658902382352608E-2</v>
      </c>
      <c r="G67" s="170">
        <v>929</v>
      </c>
      <c r="H67" s="98">
        <f t="shared" si="2"/>
        <v>0</v>
      </c>
      <c r="I67" s="68">
        <v>929</v>
      </c>
      <c r="J67" s="68">
        <v>929</v>
      </c>
      <c r="K67" s="69">
        <v>929</v>
      </c>
    </row>
    <row r="68" spans="1:11" x14ac:dyDescent="0.25">
      <c r="A68" s="66">
        <v>3</v>
      </c>
      <c r="B68" s="270" t="s">
        <v>12</v>
      </c>
      <c r="C68" s="270"/>
      <c r="D68" s="70">
        <v>7000</v>
      </c>
      <c r="E68" s="3">
        <f t="shared" si="1"/>
        <v>929.05965890238235</v>
      </c>
      <c r="F68" s="3">
        <f t="shared" si="7"/>
        <v>-5.9658902382352608E-2</v>
      </c>
      <c r="G68" s="3">
        <v>929</v>
      </c>
      <c r="H68" s="3">
        <f t="shared" si="2"/>
        <v>0</v>
      </c>
      <c r="I68" s="3">
        <v>929</v>
      </c>
      <c r="J68" s="3">
        <v>929</v>
      </c>
      <c r="K68" s="10">
        <v>929</v>
      </c>
    </row>
    <row r="69" spans="1:11" ht="17.25" x14ac:dyDescent="0.25">
      <c r="A69" s="11">
        <v>32</v>
      </c>
      <c r="B69" s="278" t="s">
        <v>14</v>
      </c>
      <c r="C69" s="278"/>
      <c r="D69" s="9">
        <v>7000</v>
      </c>
      <c r="E69" s="3">
        <f t="shared" si="1"/>
        <v>929.05965890238235</v>
      </c>
      <c r="F69" s="3">
        <f t="shared" si="7"/>
        <v>-5.9658902382352608E-2</v>
      </c>
      <c r="G69" s="6">
        <v>929</v>
      </c>
      <c r="H69" s="6">
        <f t="shared" si="2"/>
        <v>0</v>
      </c>
      <c r="I69" s="6">
        <v>929</v>
      </c>
      <c r="J69" s="6">
        <v>929</v>
      </c>
      <c r="K69" s="77">
        <v>929</v>
      </c>
    </row>
    <row r="70" spans="1:11" ht="29.45" customHeight="1" x14ac:dyDescent="0.25">
      <c r="A70" s="276" t="s">
        <v>29</v>
      </c>
      <c r="B70" s="277"/>
      <c r="C70" s="277"/>
      <c r="D70" s="279">
        <v>54000</v>
      </c>
      <c r="E70" s="279">
        <f t="shared" si="1"/>
        <v>7167.0316543898061</v>
      </c>
      <c r="F70" s="272">
        <f t="shared" si="7"/>
        <v>-2982.5116543898057</v>
      </c>
      <c r="G70" s="279">
        <v>4184.5200000000004</v>
      </c>
      <c r="H70" s="272">
        <f t="shared" si="2"/>
        <v>0</v>
      </c>
      <c r="I70" s="279">
        <v>4184.5200000000004</v>
      </c>
      <c r="J70" s="279">
        <v>0</v>
      </c>
      <c r="K70" s="296">
        <v>0</v>
      </c>
    </row>
    <row r="71" spans="1:11" ht="14.45" customHeight="1" x14ac:dyDescent="0.25">
      <c r="A71" s="276"/>
      <c r="B71" s="277"/>
      <c r="C71" s="277"/>
      <c r="D71" s="280"/>
      <c r="E71" s="280"/>
      <c r="F71" s="273"/>
      <c r="G71" s="280"/>
      <c r="H71" s="273"/>
      <c r="I71" s="280"/>
      <c r="J71" s="280"/>
      <c r="K71" s="297"/>
    </row>
    <row r="72" spans="1:11" ht="29.45" customHeight="1" x14ac:dyDescent="0.25">
      <c r="A72" s="268" t="s">
        <v>30</v>
      </c>
      <c r="B72" s="269"/>
      <c r="C72" s="269"/>
      <c r="D72" s="302">
        <v>54000</v>
      </c>
      <c r="E72" s="302">
        <f t="shared" si="1"/>
        <v>7167.0316543898061</v>
      </c>
      <c r="F72" s="289">
        <f>+I72-E72</f>
        <v>-2982.5116543898057</v>
      </c>
      <c r="G72" s="302">
        <v>4184.5200000000004</v>
      </c>
      <c r="H72" s="98">
        <f t="shared" si="2"/>
        <v>0</v>
      </c>
      <c r="I72" s="302">
        <v>4184.5200000000004</v>
      </c>
      <c r="J72" s="302">
        <v>0</v>
      </c>
      <c r="K72" s="304">
        <v>0</v>
      </c>
    </row>
    <row r="73" spans="1:11" ht="18.600000000000001" hidden="1" customHeight="1" x14ac:dyDescent="0.25">
      <c r="A73" s="268"/>
      <c r="B73" s="269"/>
      <c r="C73" s="269"/>
      <c r="D73" s="303"/>
      <c r="E73" s="303"/>
      <c r="F73" s="290"/>
      <c r="G73" s="303"/>
      <c r="H73" s="3">
        <f t="shared" si="2"/>
        <v>0</v>
      </c>
      <c r="I73" s="303"/>
      <c r="J73" s="303"/>
      <c r="K73" s="305"/>
    </row>
    <row r="74" spans="1:11" ht="18.600000000000001" customHeight="1" x14ac:dyDescent="0.25">
      <c r="A74" s="66">
        <v>3</v>
      </c>
      <c r="B74" s="270" t="s">
        <v>12</v>
      </c>
      <c r="C74" s="270"/>
      <c r="D74" s="4">
        <v>54000</v>
      </c>
      <c r="E74" s="3">
        <f t="shared" ref="E74:E123" si="12">D74/7.5345</f>
        <v>7167.0316543898061</v>
      </c>
      <c r="F74" s="3">
        <f>+I74-E74</f>
        <v>-2982.5116543898057</v>
      </c>
      <c r="G74" s="3">
        <v>4184.5200000000004</v>
      </c>
      <c r="H74" s="3">
        <f t="shared" si="2"/>
        <v>0</v>
      </c>
      <c r="I74" s="3">
        <v>4184.5200000000004</v>
      </c>
      <c r="J74" s="3">
        <v>0</v>
      </c>
      <c r="K74" s="10">
        <v>0</v>
      </c>
    </row>
    <row r="75" spans="1:11" ht="18.600000000000001" customHeight="1" x14ac:dyDescent="0.25">
      <c r="A75" s="11">
        <v>31</v>
      </c>
      <c r="B75" s="278" t="s">
        <v>13</v>
      </c>
      <c r="C75" s="231"/>
      <c r="D75" s="5">
        <v>2000</v>
      </c>
      <c r="E75" s="6">
        <f t="shared" si="12"/>
        <v>265.44561682925212</v>
      </c>
      <c r="F75" s="6">
        <f>+I75-E75</f>
        <v>884.55438317074788</v>
      </c>
      <c r="G75" s="6">
        <v>0</v>
      </c>
      <c r="H75" s="6">
        <f t="shared" si="2"/>
        <v>1150</v>
      </c>
      <c r="I75" s="6">
        <v>1150</v>
      </c>
      <c r="J75" s="6">
        <v>0</v>
      </c>
      <c r="K75" s="77">
        <v>0</v>
      </c>
    </row>
    <row r="76" spans="1:11" ht="17.25" x14ac:dyDescent="0.25">
      <c r="A76" s="11">
        <v>32</v>
      </c>
      <c r="B76" s="278" t="s">
        <v>14</v>
      </c>
      <c r="C76" s="278"/>
      <c r="D76" s="5">
        <v>50000</v>
      </c>
      <c r="E76" s="6">
        <f t="shared" si="12"/>
        <v>6636.1404207313026</v>
      </c>
      <c r="F76" s="6">
        <f>+I76-E76</f>
        <v>-3801.1404207313026</v>
      </c>
      <c r="G76" s="6">
        <v>3975.79</v>
      </c>
      <c r="H76" s="6">
        <f t="shared" si="2"/>
        <v>-1140.79</v>
      </c>
      <c r="I76" s="6">
        <v>2835</v>
      </c>
      <c r="J76" s="6">
        <v>0</v>
      </c>
      <c r="K76" s="77">
        <v>0</v>
      </c>
    </row>
    <row r="77" spans="1:11" ht="17.25" x14ac:dyDescent="0.25">
      <c r="A77" s="12">
        <v>34</v>
      </c>
      <c r="B77" s="278" t="s">
        <v>15</v>
      </c>
      <c r="C77" s="278"/>
      <c r="D77" s="7">
        <v>2000</v>
      </c>
      <c r="E77" s="6">
        <f t="shared" si="12"/>
        <v>265.44561682925212</v>
      </c>
      <c r="F77" s="6">
        <f>+I77-E77</f>
        <v>-65.925616829252107</v>
      </c>
      <c r="G77" s="6">
        <v>208.74</v>
      </c>
      <c r="H77" s="6">
        <f t="shared" si="2"/>
        <v>-9.2199999999999989</v>
      </c>
      <c r="I77" s="6">
        <v>199.52</v>
      </c>
      <c r="J77" s="6">
        <v>0</v>
      </c>
      <c r="K77" s="77">
        <v>0</v>
      </c>
    </row>
    <row r="78" spans="1:11" ht="14.45" customHeight="1" x14ac:dyDescent="0.25">
      <c r="A78" s="276" t="s">
        <v>31</v>
      </c>
      <c r="B78" s="277"/>
      <c r="C78" s="277"/>
      <c r="D78" s="279">
        <v>344420</v>
      </c>
      <c r="E78" s="279">
        <f t="shared" si="12"/>
        <v>45712.389674165504</v>
      </c>
      <c r="F78" s="272">
        <f>+I78-E78</f>
        <v>-0.39967416550643975</v>
      </c>
      <c r="G78" s="279">
        <v>45711.99</v>
      </c>
      <c r="H78" s="272">
        <f t="shared" si="2"/>
        <v>0</v>
      </c>
      <c r="I78" s="279">
        <v>45711.99</v>
      </c>
      <c r="J78" s="279">
        <v>45712</v>
      </c>
      <c r="K78" s="296">
        <v>45712</v>
      </c>
    </row>
    <row r="79" spans="1:11" ht="14.45" customHeight="1" x14ac:dyDescent="0.25">
      <c r="A79" s="276"/>
      <c r="B79" s="277"/>
      <c r="C79" s="277"/>
      <c r="D79" s="280"/>
      <c r="E79" s="280"/>
      <c r="F79" s="273"/>
      <c r="G79" s="280"/>
      <c r="H79" s="298"/>
      <c r="I79" s="280"/>
      <c r="J79" s="280"/>
      <c r="K79" s="297"/>
    </row>
    <row r="80" spans="1:11" ht="45.4" customHeight="1" x14ac:dyDescent="0.25">
      <c r="A80" s="268" t="s">
        <v>24</v>
      </c>
      <c r="B80" s="269"/>
      <c r="C80" s="269"/>
      <c r="D80" s="68">
        <v>344420</v>
      </c>
      <c r="E80" s="68">
        <f t="shared" si="12"/>
        <v>45712.389674165504</v>
      </c>
      <c r="F80" s="68">
        <f t="shared" ref="F80:F123" si="13">+I80-E80</f>
        <v>-0.39967416550643975</v>
      </c>
      <c r="G80" s="170">
        <v>45711.99</v>
      </c>
      <c r="H80" s="98">
        <f t="shared" si="2"/>
        <v>0</v>
      </c>
      <c r="I80" s="68">
        <v>45711.99</v>
      </c>
      <c r="J80" s="68">
        <v>45712</v>
      </c>
      <c r="K80" s="69">
        <v>45712</v>
      </c>
    </row>
    <row r="81" spans="1:11" x14ac:dyDescent="0.25">
      <c r="A81" s="66">
        <v>3</v>
      </c>
      <c r="B81" s="270" t="s">
        <v>12</v>
      </c>
      <c r="C81" s="270"/>
      <c r="D81" s="4">
        <f>SUM(D82:D83)</f>
        <v>344420</v>
      </c>
      <c r="E81" s="3">
        <f t="shared" si="12"/>
        <v>45712.389674165504</v>
      </c>
      <c r="F81" s="3">
        <f t="shared" si="13"/>
        <v>-0.39967416550643975</v>
      </c>
      <c r="G81" s="3">
        <v>45711.99</v>
      </c>
      <c r="H81" s="3">
        <f t="shared" si="2"/>
        <v>0</v>
      </c>
      <c r="I81" s="3">
        <v>45711.99</v>
      </c>
      <c r="J81" s="3">
        <v>45712</v>
      </c>
      <c r="K81" s="10">
        <v>45712</v>
      </c>
    </row>
    <row r="82" spans="1:11" ht="17.25" x14ac:dyDescent="0.25">
      <c r="A82" s="11">
        <v>31</v>
      </c>
      <c r="B82" s="278" t="s">
        <v>13</v>
      </c>
      <c r="C82" s="231"/>
      <c r="D82" s="5">
        <v>114350</v>
      </c>
      <c r="E82" s="6">
        <f t="shared" si="12"/>
        <v>15176.853142212489</v>
      </c>
      <c r="F82" s="6">
        <f t="shared" si="13"/>
        <v>-2792.8531422124888</v>
      </c>
      <c r="G82" s="6">
        <v>14778.68</v>
      </c>
      <c r="H82" s="6">
        <f t="shared" ref="H82:H129" si="14">I82-G82</f>
        <v>-2394.6800000000003</v>
      </c>
      <c r="I82" s="6">
        <v>12384</v>
      </c>
      <c r="J82" s="6">
        <v>14778.68</v>
      </c>
      <c r="K82" s="77">
        <v>14778.68</v>
      </c>
    </row>
    <row r="83" spans="1:11" ht="17.25" x14ac:dyDescent="0.25">
      <c r="A83" s="11">
        <v>32</v>
      </c>
      <c r="B83" s="278" t="s">
        <v>14</v>
      </c>
      <c r="C83" s="278"/>
      <c r="D83" s="5">
        <v>230070</v>
      </c>
      <c r="E83" s="6">
        <f t="shared" si="12"/>
        <v>30535.536531953014</v>
      </c>
      <c r="F83" s="6">
        <f t="shared" si="13"/>
        <v>2792.4534680469842</v>
      </c>
      <c r="G83" s="6">
        <v>30933.31</v>
      </c>
      <c r="H83" s="6">
        <f t="shared" si="14"/>
        <v>2394.6799999999967</v>
      </c>
      <c r="I83" s="6">
        <v>33327.99</v>
      </c>
      <c r="J83" s="6">
        <v>30933.31</v>
      </c>
      <c r="K83" s="77">
        <v>30933.31</v>
      </c>
    </row>
    <row r="84" spans="1:11" ht="29.45" customHeight="1" x14ac:dyDescent="0.25">
      <c r="A84" s="276" t="s">
        <v>32</v>
      </c>
      <c r="B84" s="277"/>
      <c r="C84" s="277"/>
      <c r="D84" s="81">
        <v>317055</v>
      </c>
      <c r="E84" s="81">
        <f t="shared" si="12"/>
        <v>42080.430021899258</v>
      </c>
      <c r="F84" s="81">
        <f t="shared" si="13"/>
        <v>2869.7799781007416</v>
      </c>
      <c r="G84" s="171">
        <v>44950.21</v>
      </c>
      <c r="H84" s="95">
        <f t="shared" si="14"/>
        <v>0</v>
      </c>
      <c r="I84" s="81">
        <v>44950.21</v>
      </c>
      <c r="J84" s="81">
        <v>41652</v>
      </c>
      <c r="K84" s="82">
        <v>41652</v>
      </c>
    </row>
    <row r="85" spans="1:11" ht="31.35" customHeight="1" x14ac:dyDescent="0.25">
      <c r="A85" s="268" t="s">
        <v>33</v>
      </c>
      <c r="B85" s="269"/>
      <c r="C85" s="269"/>
      <c r="D85" s="68">
        <v>313830</v>
      </c>
      <c r="E85" s="68">
        <f t="shared" si="12"/>
        <v>41652.398964762091</v>
      </c>
      <c r="F85" s="68">
        <f t="shared" si="13"/>
        <v>3297.8110352379081</v>
      </c>
      <c r="G85" s="170">
        <v>44950.21</v>
      </c>
      <c r="H85" s="98">
        <f t="shared" si="14"/>
        <v>0</v>
      </c>
      <c r="I85" s="68">
        <v>44950.21</v>
      </c>
      <c r="J85" s="68">
        <v>41652</v>
      </c>
      <c r="K85" s="69">
        <v>41652</v>
      </c>
    </row>
    <row r="86" spans="1:11" x14ac:dyDescent="0.25">
      <c r="A86" s="66">
        <v>3</v>
      </c>
      <c r="B86" s="270" t="s">
        <v>12</v>
      </c>
      <c r="C86" s="270"/>
      <c r="D86" s="4">
        <f>SUM(D87:D88)</f>
        <v>313830</v>
      </c>
      <c r="E86" s="3">
        <f t="shared" si="12"/>
        <v>41652.398964762091</v>
      </c>
      <c r="F86" s="3">
        <f t="shared" si="13"/>
        <v>3297.8110352379081</v>
      </c>
      <c r="G86" s="3">
        <f>+G87+G88</f>
        <v>44950.21</v>
      </c>
      <c r="H86" s="3">
        <f>+H87+H88</f>
        <v>-1.8189894035458565E-12</v>
      </c>
      <c r="I86" s="3">
        <f>+I87+I88</f>
        <v>44950.21</v>
      </c>
      <c r="J86" s="3">
        <v>41652</v>
      </c>
      <c r="K86" s="10">
        <v>41652</v>
      </c>
    </row>
    <row r="87" spans="1:11" ht="17.25" x14ac:dyDescent="0.25">
      <c r="A87" s="11">
        <v>31</v>
      </c>
      <c r="B87" s="278" t="s">
        <v>13</v>
      </c>
      <c r="C87" s="231"/>
      <c r="D87" s="5">
        <v>231680</v>
      </c>
      <c r="E87" s="6">
        <f t="shared" si="12"/>
        <v>30749.220253500564</v>
      </c>
      <c r="F87" s="6">
        <f t="shared" si="13"/>
        <v>2140.7797464994364</v>
      </c>
      <c r="G87" s="6">
        <v>32758.13</v>
      </c>
      <c r="H87" s="6">
        <f t="shared" si="14"/>
        <v>131.86999999999898</v>
      </c>
      <c r="I87" s="6">
        <v>32890</v>
      </c>
      <c r="J87" s="6">
        <v>31119.91</v>
      </c>
      <c r="K87" s="77">
        <v>31119.91</v>
      </c>
    </row>
    <row r="88" spans="1:11" ht="17.25" x14ac:dyDescent="0.25">
      <c r="A88" s="11">
        <v>32</v>
      </c>
      <c r="B88" s="278" t="s">
        <v>14</v>
      </c>
      <c r="C88" s="278"/>
      <c r="D88" s="5">
        <v>82150</v>
      </c>
      <c r="E88" s="6">
        <f t="shared" si="12"/>
        <v>10903.178711261529</v>
      </c>
      <c r="F88" s="6">
        <f t="shared" si="13"/>
        <v>1157.0312887384698</v>
      </c>
      <c r="G88" s="6">
        <v>12192.08</v>
      </c>
      <c r="H88" s="6">
        <f t="shared" si="14"/>
        <v>-131.8700000000008</v>
      </c>
      <c r="I88" s="6">
        <v>12060.21</v>
      </c>
      <c r="J88" s="6">
        <v>10532.09</v>
      </c>
      <c r="K88" s="77">
        <v>10532.09</v>
      </c>
    </row>
    <row r="89" spans="1:11" ht="30" customHeight="1" x14ac:dyDescent="0.25">
      <c r="A89" s="276" t="s">
        <v>34</v>
      </c>
      <c r="B89" s="277"/>
      <c r="C89" s="277"/>
      <c r="D89" s="81">
        <v>10000</v>
      </c>
      <c r="E89" s="81">
        <f t="shared" si="12"/>
        <v>1327.2280841462605</v>
      </c>
      <c r="F89" s="81">
        <f t="shared" si="13"/>
        <v>-0.20808414626048943</v>
      </c>
      <c r="G89" s="171">
        <v>1327.02</v>
      </c>
      <c r="H89" s="95">
        <f t="shared" si="14"/>
        <v>0</v>
      </c>
      <c r="I89" s="81">
        <v>1327.02</v>
      </c>
      <c r="J89" s="81">
        <v>0</v>
      </c>
      <c r="K89" s="82">
        <v>0</v>
      </c>
    </row>
    <row r="90" spans="1:11" ht="36.6" customHeight="1" x14ac:dyDescent="0.25">
      <c r="A90" s="268" t="s">
        <v>20</v>
      </c>
      <c r="B90" s="269"/>
      <c r="C90" s="269"/>
      <c r="D90" s="68">
        <v>10000</v>
      </c>
      <c r="E90" s="68">
        <f t="shared" si="12"/>
        <v>1327.2280841462605</v>
      </c>
      <c r="F90" s="68">
        <f t="shared" si="13"/>
        <v>-0.20808414626048943</v>
      </c>
      <c r="G90" s="170">
        <v>1327.02</v>
      </c>
      <c r="H90" s="98">
        <f t="shared" si="14"/>
        <v>0</v>
      </c>
      <c r="I90" s="68">
        <v>1327.02</v>
      </c>
      <c r="J90" s="68">
        <v>0</v>
      </c>
      <c r="K90" s="69">
        <v>0</v>
      </c>
    </row>
    <row r="91" spans="1:11" x14ac:dyDescent="0.25">
      <c r="A91" s="66">
        <v>3</v>
      </c>
      <c r="B91" s="270" t="s">
        <v>12</v>
      </c>
      <c r="C91" s="270"/>
      <c r="D91" s="4">
        <v>10000</v>
      </c>
      <c r="E91" s="3">
        <f t="shared" si="12"/>
        <v>1327.2280841462605</v>
      </c>
      <c r="F91" s="3">
        <f t="shared" si="13"/>
        <v>-0.20808414626048943</v>
      </c>
      <c r="G91" s="3">
        <v>1327.02</v>
      </c>
      <c r="H91" s="3">
        <f t="shared" si="14"/>
        <v>0</v>
      </c>
      <c r="I91" s="3">
        <v>1327.02</v>
      </c>
      <c r="J91" s="3">
        <v>0</v>
      </c>
      <c r="K91" s="10">
        <v>0</v>
      </c>
    </row>
    <row r="92" spans="1:11" ht="17.25" x14ac:dyDescent="0.25">
      <c r="A92" s="11">
        <v>32</v>
      </c>
      <c r="B92" s="278" t="s">
        <v>14</v>
      </c>
      <c r="C92" s="278"/>
      <c r="D92" s="5">
        <v>10000</v>
      </c>
      <c r="E92" s="6">
        <f t="shared" si="12"/>
        <v>1327.2280841462605</v>
      </c>
      <c r="F92" s="6">
        <f t="shared" si="13"/>
        <v>-0.20808414626048943</v>
      </c>
      <c r="G92" s="6">
        <v>1327.02</v>
      </c>
      <c r="H92" s="6">
        <f t="shared" si="14"/>
        <v>0</v>
      </c>
      <c r="I92" s="6">
        <v>1327.02</v>
      </c>
      <c r="J92" s="6">
        <v>0</v>
      </c>
      <c r="K92" s="77">
        <v>0</v>
      </c>
    </row>
    <row r="93" spans="1:11" ht="30" customHeight="1" x14ac:dyDescent="0.25">
      <c r="A93" s="276" t="s">
        <v>35</v>
      </c>
      <c r="B93" s="277"/>
      <c r="C93" s="277"/>
      <c r="D93" s="81">
        <v>7500</v>
      </c>
      <c r="E93" s="81">
        <f t="shared" si="12"/>
        <v>995.4210631096953</v>
      </c>
      <c r="F93" s="81">
        <f t="shared" si="13"/>
        <v>449.5789368903047</v>
      </c>
      <c r="G93" s="171">
        <v>1445</v>
      </c>
      <c r="H93" s="95">
        <f t="shared" si="14"/>
        <v>0</v>
      </c>
      <c r="I93" s="81">
        <v>1445</v>
      </c>
      <c r="J93" s="81">
        <v>995</v>
      </c>
      <c r="K93" s="82">
        <v>995</v>
      </c>
    </row>
    <row r="94" spans="1:11" ht="29.45" customHeight="1" x14ac:dyDescent="0.25">
      <c r="A94" s="268" t="s">
        <v>36</v>
      </c>
      <c r="B94" s="269"/>
      <c r="C94" s="269"/>
      <c r="D94" s="68">
        <v>7500</v>
      </c>
      <c r="E94" s="68">
        <f t="shared" si="12"/>
        <v>995.4210631096953</v>
      </c>
      <c r="F94" s="68">
        <f t="shared" si="13"/>
        <v>449.5789368903047</v>
      </c>
      <c r="G94" s="170">
        <v>1445</v>
      </c>
      <c r="H94" s="98">
        <f t="shared" si="14"/>
        <v>0</v>
      </c>
      <c r="I94" s="68">
        <v>1445</v>
      </c>
      <c r="J94" s="68">
        <v>995</v>
      </c>
      <c r="K94" s="69">
        <v>995</v>
      </c>
    </row>
    <row r="95" spans="1:11" x14ac:dyDescent="0.25">
      <c r="A95" s="66">
        <v>3</v>
      </c>
      <c r="B95" s="270" t="s">
        <v>12</v>
      </c>
      <c r="C95" s="270"/>
      <c r="D95" s="4">
        <v>7500</v>
      </c>
      <c r="E95" s="3">
        <f t="shared" si="12"/>
        <v>995.4210631096953</v>
      </c>
      <c r="F95" s="3">
        <f t="shared" si="13"/>
        <v>449.5789368903047</v>
      </c>
      <c r="G95" s="3">
        <v>1445</v>
      </c>
      <c r="H95" s="3">
        <f t="shared" si="14"/>
        <v>0</v>
      </c>
      <c r="I95" s="3">
        <v>1445</v>
      </c>
      <c r="J95" s="3">
        <v>995</v>
      </c>
      <c r="K95" s="10">
        <v>995</v>
      </c>
    </row>
    <row r="96" spans="1:11" ht="17.25" x14ac:dyDescent="0.25">
      <c r="A96" s="11">
        <v>32</v>
      </c>
      <c r="B96" s="278" t="s">
        <v>14</v>
      </c>
      <c r="C96" s="278"/>
      <c r="D96" s="5">
        <v>7500</v>
      </c>
      <c r="E96" s="6">
        <f t="shared" si="12"/>
        <v>995.4210631096953</v>
      </c>
      <c r="F96" s="6">
        <f t="shared" si="13"/>
        <v>449.5789368903047</v>
      </c>
      <c r="G96" s="6">
        <v>1445</v>
      </c>
      <c r="H96" s="6">
        <f t="shared" si="14"/>
        <v>0</v>
      </c>
      <c r="I96" s="6">
        <v>1445</v>
      </c>
      <c r="J96" s="6">
        <v>995</v>
      </c>
      <c r="K96" s="77">
        <v>995</v>
      </c>
    </row>
    <row r="97" spans="1:11" ht="17.25" hidden="1" x14ac:dyDescent="0.25">
      <c r="A97" s="11"/>
      <c r="B97" s="94"/>
      <c r="C97" s="94"/>
      <c r="D97" s="5"/>
      <c r="E97" s="6"/>
      <c r="F97" s="6"/>
      <c r="G97" s="6"/>
      <c r="H97" s="3"/>
      <c r="I97" s="6"/>
      <c r="J97" s="6"/>
      <c r="K97" s="77"/>
    </row>
    <row r="98" spans="1:11" ht="35.25" customHeight="1" x14ac:dyDescent="0.25">
      <c r="A98" s="274" t="s">
        <v>97</v>
      </c>
      <c r="B98" s="275"/>
      <c r="C98" s="275"/>
      <c r="D98" s="83">
        <v>350000</v>
      </c>
      <c r="E98" s="83">
        <f t="shared" ref="E98:E102" si="15">D98/7.5345</f>
        <v>46452.982945119118</v>
      </c>
      <c r="F98" s="83">
        <f t="shared" ref="F98:F102" si="16">+I98-E98</f>
        <v>-46221.06294511912</v>
      </c>
      <c r="G98" s="83">
        <v>231.92</v>
      </c>
      <c r="H98" s="83">
        <f t="shared" si="14"/>
        <v>0</v>
      </c>
      <c r="I98" s="83">
        <v>231.92</v>
      </c>
      <c r="J98" s="83">
        <v>0</v>
      </c>
      <c r="K98" s="84">
        <v>0</v>
      </c>
    </row>
    <row r="99" spans="1:11" ht="34.5" customHeight="1" x14ac:dyDescent="0.25">
      <c r="A99" s="276" t="s">
        <v>98</v>
      </c>
      <c r="B99" s="277"/>
      <c r="C99" s="277"/>
      <c r="D99" s="95">
        <v>350000</v>
      </c>
      <c r="E99" s="95">
        <f t="shared" si="15"/>
        <v>46452.982945119118</v>
      </c>
      <c r="F99" s="95">
        <f t="shared" si="16"/>
        <v>-46221.06294511912</v>
      </c>
      <c r="G99" s="171">
        <v>231.92</v>
      </c>
      <c r="H99" s="95">
        <f t="shared" si="14"/>
        <v>0</v>
      </c>
      <c r="I99" s="95">
        <v>231.92</v>
      </c>
      <c r="J99" s="95">
        <v>0</v>
      </c>
      <c r="K99" s="96">
        <v>0</v>
      </c>
    </row>
    <row r="100" spans="1:11" ht="44.45" customHeight="1" x14ac:dyDescent="0.25">
      <c r="A100" s="268" t="s">
        <v>99</v>
      </c>
      <c r="B100" s="269"/>
      <c r="C100" s="269"/>
      <c r="D100" s="98">
        <v>350000</v>
      </c>
      <c r="E100" s="98">
        <f t="shared" si="15"/>
        <v>46452.982945119118</v>
      </c>
      <c r="F100" s="98">
        <f t="shared" si="16"/>
        <v>-46221.06294511912</v>
      </c>
      <c r="G100" s="170">
        <v>231.92</v>
      </c>
      <c r="H100" s="98">
        <f t="shared" si="14"/>
        <v>0</v>
      </c>
      <c r="I100" s="98">
        <v>231.92</v>
      </c>
      <c r="J100" s="98">
        <v>0</v>
      </c>
      <c r="K100" s="99">
        <v>0</v>
      </c>
    </row>
    <row r="101" spans="1:11" ht="30" customHeight="1" x14ac:dyDescent="0.25">
      <c r="A101" s="93">
        <v>3</v>
      </c>
      <c r="B101" s="270" t="s">
        <v>12</v>
      </c>
      <c r="C101" s="270"/>
      <c r="D101" s="4">
        <v>350000</v>
      </c>
      <c r="E101" s="3">
        <f t="shared" si="15"/>
        <v>46452.982945119118</v>
      </c>
      <c r="F101" s="3">
        <f t="shared" si="16"/>
        <v>-46221.06294511912</v>
      </c>
      <c r="G101" s="3">
        <v>231.92</v>
      </c>
      <c r="H101" s="3">
        <f t="shared" si="14"/>
        <v>0</v>
      </c>
      <c r="I101" s="3">
        <v>231.92</v>
      </c>
      <c r="J101" s="3">
        <v>0</v>
      </c>
      <c r="K101" s="10">
        <v>0</v>
      </c>
    </row>
    <row r="102" spans="1:11" ht="30" customHeight="1" x14ac:dyDescent="0.25">
      <c r="A102" s="11">
        <v>38</v>
      </c>
      <c r="B102" s="278" t="s">
        <v>100</v>
      </c>
      <c r="C102" s="278"/>
      <c r="D102" s="5">
        <v>350000</v>
      </c>
      <c r="E102" s="6">
        <f t="shared" si="15"/>
        <v>46452.982945119118</v>
      </c>
      <c r="F102" s="6">
        <f t="shared" si="16"/>
        <v>-46221.06294511912</v>
      </c>
      <c r="G102" s="6">
        <v>231.92</v>
      </c>
      <c r="H102" s="6">
        <f t="shared" si="14"/>
        <v>0</v>
      </c>
      <c r="I102" s="6">
        <v>231.92</v>
      </c>
      <c r="J102" s="6">
        <v>0</v>
      </c>
      <c r="K102" s="77">
        <v>0</v>
      </c>
    </row>
    <row r="103" spans="1:11" ht="35.25" customHeight="1" x14ac:dyDescent="0.25">
      <c r="A103" s="274" t="s">
        <v>37</v>
      </c>
      <c r="B103" s="275"/>
      <c r="C103" s="275"/>
      <c r="D103" s="83">
        <v>350000</v>
      </c>
      <c r="E103" s="83">
        <f t="shared" si="12"/>
        <v>46452.982945119118</v>
      </c>
      <c r="F103" s="83">
        <f t="shared" si="13"/>
        <v>-34330.612945119115</v>
      </c>
      <c r="G103" s="83">
        <v>12122.37</v>
      </c>
      <c r="H103" s="83">
        <f t="shared" si="14"/>
        <v>0</v>
      </c>
      <c r="I103" s="83">
        <v>12122.37</v>
      </c>
      <c r="J103" s="83">
        <v>0</v>
      </c>
      <c r="K103" s="84">
        <v>0</v>
      </c>
    </row>
    <row r="104" spans="1:11" ht="34.5" customHeight="1" x14ac:dyDescent="0.25">
      <c r="A104" s="276" t="s">
        <v>38</v>
      </c>
      <c r="B104" s="277"/>
      <c r="C104" s="277"/>
      <c r="D104" s="81">
        <v>350000</v>
      </c>
      <c r="E104" s="81">
        <f t="shared" si="12"/>
        <v>46452.982945119118</v>
      </c>
      <c r="F104" s="81">
        <f t="shared" si="13"/>
        <v>-34330.612945119115</v>
      </c>
      <c r="G104" s="171">
        <v>12122.37</v>
      </c>
      <c r="H104" s="95">
        <f t="shared" si="14"/>
        <v>0</v>
      </c>
      <c r="I104" s="81">
        <v>12122.37</v>
      </c>
      <c r="J104" s="81">
        <v>0</v>
      </c>
      <c r="K104" s="82">
        <v>0</v>
      </c>
    </row>
    <row r="105" spans="1:11" ht="32.85" customHeight="1" x14ac:dyDescent="0.25">
      <c r="A105" s="268" t="s">
        <v>17</v>
      </c>
      <c r="B105" s="269"/>
      <c r="C105" s="269"/>
      <c r="D105" s="68">
        <v>350000</v>
      </c>
      <c r="E105" s="68">
        <f t="shared" si="12"/>
        <v>46452.982945119118</v>
      </c>
      <c r="F105" s="68">
        <f t="shared" si="13"/>
        <v>-34330.612945119115</v>
      </c>
      <c r="G105" s="170">
        <v>12122.37</v>
      </c>
      <c r="H105" s="98">
        <f t="shared" si="14"/>
        <v>0</v>
      </c>
      <c r="I105" s="68">
        <v>12122.37</v>
      </c>
      <c r="J105" s="68">
        <v>0</v>
      </c>
      <c r="K105" s="69">
        <v>0</v>
      </c>
    </row>
    <row r="106" spans="1:11" ht="30" customHeight="1" x14ac:dyDescent="0.25">
      <c r="A106" s="66">
        <v>3</v>
      </c>
      <c r="B106" s="270" t="s">
        <v>12</v>
      </c>
      <c r="C106" s="270"/>
      <c r="D106" s="4">
        <v>350000</v>
      </c>
      <c r="E106" s="3">
        <f t="shared" si="12"/>
        <v>46452.982945119118</v>
      </c>
      <c r="F106" s="3">
        <f t="shared" si="13"/>
        <v>-34330.612945119115</v>
      </c>
      <c r="G106" s="3">
        <v>12122.37</v>
      </c>
      <c r="H106" s="3">
        <f t="shared" si="14"/>
        <v>0</v>
      </c>
      <c r="I106" s="3">
        <v>12122.37</v>
      </c>
      <c r="J106" s="3">
        <v>0</v>
      </c>
      <c r="K106" s="10">
        <v>0</v>
      </c>
    </row>
    <row r="107" spans="1:11" ht="30" customHeight="1" x14ac:dyDescent="0.25">
      <c r="A107" s="11">
        <v>32</v>
      </c>
      <c r="B107" s="278" t="s">
        <v>14</v>
      </c>
      <c r="C107" s="278"/>
      <c r="D107" s="5">
        <v>350000</v>
      </c>
      <c r="E107" s="6">
        <f t="shared" si="12"/>
        <v>46452.982945119118</v>
      </c>
      <c r="F107" s="6">
        <f t="shared" si="13"/>
        <v>-34330.612945119115</v>
      </c>
      <c r="G107" s="6">
        <v>12122.37</v>
      </c>
      <c r="H107" s="6">
        <f t="shared" si="14"/>
        <v>0</v>
      </c>
      <c r="I107" s="6">
        <v>12122.37</v>
      </c>
      <c r="J107" s="6">
        <v>0</v>
      </c>
      <c r="K107" s="77">
        <v>0</v>
      </c>
    </row>
    <row r="108" spans="1:11" ht="29.45" customHeight="1" x14ac:dyDescent="0.25">
      <c r="A108" s="274" t="s">
        <v>101</v>
      </c>
      <c r="B108" s="275"/>
      <c r="C108" s="275"/>
      <c r="D108" s="83">
        <v>144500</v>
      </c>
      <c r="E108" s="83">
        <f t="shared" ref="E108:E112" si="17">D108/7.5345</f>
        <v>19178.445815913463</v>
      </c>
      <c r="F108" s="83">
        <f t="shared" ref="F108:F112" si="18">+I108-E108</f>
        <v>6468.714184086537</v>
      </c>
      <c r="G108" s="83">
        <v>25647.16</v>
      </c>
      <c r="H108" s="83">
        <f t="shared" si="14"/>
        <v>0</v>
      </c>
      <c r="I108" s="83">
        <v>25647.16</v>
      </c>
      <c r="J108" s="83">
        <v>14533</v>
      </c>
      <c r="K108" s="84">
        <v>14533</v>
      </c>
    </row>
    <row r="109" spans="1:11" ht="29.45" customHeight="1" x14ac:dyDescent="0.25">
      <c r="A109" s="299" t="s">
        <v>102</v>
      </c>
      <c r="B109" s="300"/>
      <c r="C109" s="301"/>
      <c r="D109" s="95">
        <v>144500</v>
      </c>
      <c r="E109" s="95">
        <f t="shared" si="17"/>
        <v>19178.445815913463</v>
      </c>
      <c r="F109" s="95">
        <f t="shared" si="18"/>
        <v>6468.714184086537</v>
      </c>
      <c r="G109" s="171">
        <v>25647.16</v>
      </c>
      <c r="H109" s="95">
        <f t="shared" si="14"/>
        <v>0</v>
      </c>
      <c r="I109" s="95">
        <v>25647.16</v>
      </c>
      <c r="J109" s="95">
        <v>14533</v>
      </c>
      <c r="K109" s="96">
        <v>14533</v>
      </c>
    </row>
    <row r="110" spans="1:11" ht="30" customHeight="1" x14ac:dyDescent="0.25">
      <c r="A110" s="268" t="s">
        <v>20</v>
      </c>
      <c r="B110" s="269"/>
      <c r="C110" s="269"/>
      <c r="D110" s="98">
        <v>117500</v>
      </c>
      <c r="E110" s="98">
        <f t="shared" si="17"/>
        <v>15594.929988718561</v>
      </c>
      <c r="F110" s="98">
        <f t="shared" si="18"/>
        <v>-155.76998871856085</v>
      </c>
      <c r="G110" s="170">
        <v>15439.16</v>
      </c>
      <c r="H110" s="98">
        <f t="shared" si="14"/>
        <v>0</v>
      </c>
      <c r="I110" s="98">
        <v>15439.16</v>
      </c>
      <c r="J110" s="98">
        <v>11879</v>
      </c>
      <c r="K110" s="99">
        <v>11879</v>
      </c>
    </row>
    <row r="111" spans="1:11" ht="28.9" customHeight="1" x14ac:dyDescent="0.25">
      <c r="A111" s="93">
        <v>4</v>
      </c>
      <c r="B111" s="270" t="s">
        <v>41</v>
      </c>
      <c r="C111" s="270"/>
      <c r="D111" s="15">
        <v>117500</v>
      </c>
      <c r="E111" s="67">
        <f t="shared" si="17"/>
        <v>15594.929988718561</v>
      </c>
      <c r="F111" s="67">
        <f t="shared" si="18"/>
        <v>-155.76998871856085</v>
      </c>
      <c r="G111" s="67">
        <v>15439.16</v>
      </c>
      <c r="H111" s="3">
        <f t="shared" si="14"/>
        <v>0</v>
      </c>
      <c r="I111" s="67">
        <v>15439.16</v>
      </c>
      <c r="J111" s="67">
        <v>11879</v>
      </c>
      <c r="K111" s="78">
        <v>11879</v>
      </c>
    </row>
    <row r="112" spans="1:11" ht="28.15" customHeight="1" x14ac:dyDescent="0.25">
      <c r="A112" s="11">
        <v>41</v>
      </c>
      <c r="B112" s="278" t="s">
        <v>104</v>
      </c>
      <c r="C112" s="278"/>
      <c r="D112" s="5">
        <v>117500</v>
      </c>
      <c r="E112" s="6">
        <f t="shared" si="17"/>
        <v>15594.929988718561</v>
      </c>
      <c r="F112" s="6">
        <f t="shared" si="18"/>
        <v>-155.76998871856085</v>
      </c>
      <c r="G112" s="6">
        <v>15439.16</v>
      </c>
      <c r="H112" s="6">
        <f t="shared" si="14"/>
        <v>0</v>
      </c>
      <c r="I112" s="6">
        <v>15439.16</v>
      </c>
      <c r="J112" s="6">
        <v>11879</v>
      </c>
      <c r="K112" s="77">
        <v>11879</v>
      </c>
    </row>
    <row r="113" spans="1:16" ht="30" customHeight="1" x14ac:dyDescent="0.25">
      <c r="A113" s="268" t="s">
        <v>105</v>
      </c>
      <c r="B113" s="269"/>
      <c r="C113" s="269"/>
      <c r="D113" s="98">
        <v>117500</v>
      </c>
      <c r="E113" s="98">
        <f t="shared" ref="E113:E115" si="19">D113/7.5345</f>
        <v>15594.929988718561</v>
      </c>
      <c r="F113" s="98">
        <f t="shared" ref="F113:F115" si="20">+I113-E113</f>
        <v>-5386.9299887185607</v>
      </c>
      <c r="G113" s="170">
        <v>10208</v>
      </c>
      <c r="H113" s="98">
        <f t="shared" si="14"/>
        <v>0</v>
      </c>
      <c r="I113" s="98">
        <v>10208</v>
      </c>
      <c r="J113" s="98">
        <v>11879</v>
      </c>
      <c r="K113" s="99">
        <v>11879</v>
      </c>
    </row>
    <row r="114" spans="1:16" ht="28.9" customHeight="1" x14ac:dyDescent="0.25">
      <c r="A114" s="93">
        <v>4</v>
      </c>
      <c r="B114" s="270" t="s">
        <v>41</v>
      </c>
      <c r="C114" s="270"/>
      <c r="D114" s="15">
        <v>117500</v>
      </c>
      <c r="E114" s="67">
        <f t="shared" si="19"/>
        <v>15594.929988718561</v>
      </c>
      <c r="F114" s="67">
        <f t="shared" si="20"/>
        <v>-5386.9299887185607</v>
      </c>
      <c r="G114" s="67">
        <v>10208</v>
      </c>
      <c r="H114" s="3">
        <f t="shared" si="14"/>
        <v>0</v>
      </c>
      <c r="I114" s="67">
        <v>10208</v>
      </c>
      <c r="J114" s="67">
        <v>11879</v>
      </c>
      <c r="K114" s="78">
        <v>11879</v>
      </c>
    </row>
    <row r="115" spans="1:16" ht="28.15" customHeight="1" x14ac:dyDescent="0.25">
      <c r="A115" s="11">
        <v>41</v>
      </c>
      <c r="B115" s="278" t="s">
        <v>104</v>
      </c>
      <c r="C115" s="278"/>
      <c r="D115" s="5">
        <v>117500</v>
      </c>
      <c r="E115" s="6">
        <f t="shared" si="19"/>
        <v>15594.929988718561</v>
      </c>
      <c r="F115" s="6">
        <f t="shared" si="20"/>
        <v>-5386.9299887185607</v>
      </c>
      <c r="G115" s="6">
        <v>10208</v>
      </c>
      <c r="H115" s="6">
        <f t="shared" si="14"/>
        <v>0</v>
      </c>
      <c r="I115" s="6">
        <v>10208</v>
      </c>
      <c r="J115" s="6">
        <v>11879</v>
      </c>
      <c r="K115" s="77">
        <v>11879</v>
      </c>
    </row>
    <row r="116" spans="1:16" ht="29.45" customHeight="1" x14ac:dyDescent="0.25">
      <c r="A116" s="274" t="s">
        <v>39</v>
      </c>
      <c r="B116" s="275"/>
      <c r="C116" s="275"/>
      <c r="D116" s="83">
        <v>144500</v>
      </c>
      <c r="E116" s="83">
        <f t="shared" si="12"/>
        <v>19178.445815913463</v>
      </c>
      <c r="F116" s="83">
        <f t="shared" si="13"/>
        <v>-1312.5258159134646</v>
      </c>
      <c r="G116" s="83">
        <v>19865.919999999998</v>
      </c>
      <c r="H116" s="83">
        <f t="shared" si="14"/>
        <v>-2000</v>
      </c>
      <c r="I116" s="83">
        <v>17865.919999999998</v>
      </c>
      <c r="J116" s="83">
        <v>14533</v>
      </c>
      <c r="K116" s="84">
        <v>14533</v>
      </c>
      <c r="P116" s="80"/>
    </row>
    <row r="117" spans="1:16" ht="29.45" customHeight="1" x14ac:dyDescent="0.25">
      <c r="A117" s="276" t="s">
        <v>40</v>
      </c>
      <c r="B117" s="277"/>
      <c r="C117" s="277"/>
      <c r="D117" s="81">
        <v>144500</v>
      </c>
      <c r="E117" s="81">
        <f t="shared" si="12"/>
        <v>19178.445815913463</v>
      </c>
      <c r="F117" s="81">
        <f t="shared" si="13"/>
        <v>-1642.5258159134646</v>
      </c>
      <c r="G117" s="171">
        <v>19535.919999999998</v>
      </c>
      <c r="H117" s="95">
        <f t="shared" si="14"/>
        <v>-2000</v>
      </c>
      <c r="I117" s="81">
        <v>17535.919999999998</v>
      </c>
      <c r="J117" s="81">
        <v>14533</v>
      </c>
      <c r="K117" s="82">
        <v>14533</v>
      </c>
    </row>
    <row r="118" spans="1:16" ht="30" customHeight="1" x14ac:dyDescent="0.25">
      <c r="A118" s="268" t="s">
        <v>80</v>
      </c>
      <c r="B118" s="269"/>
      <c r="C118" s="269"/>
      <c r="D118" s="68">
        <v>117500</v>
      </c>
      <c r="E118" s="68">
        <f t="shared" si="12"/>
        <v>15594.929988718561</v>
      </c>
      <c r="F118" s="68">
        <f t="shared" si="13"/>
        <v>-2704.6899887185609</v>
      </c>
      <c r="G118" s="170">
        <v>14890.24</v>
      </c>
      <c r="H118" s="98">
        <f t="shared" si="14"/>
        <v>-2000</v>
      </c>
      <c r="I118" s="68">
        <v>12890.24</v>
      </c>
      <c r="J118" s="68">
        <v>11879</v>
      </c>
      <c r="K118" s="69">
        <v>11879</v>
      </c>
    </row>
    <row r="119" spans="1:16" ht="28.9" customHeight="1" x14ac:dyDescent="0.25">
      <c r="A119" s="66">
        <v>4</v>
      </c>
      <c r="B119" s="270" t="s">
        <v>41</v>
      </c>
      <c r="C119" s="270"/>
      <c r="D119" s="15">
        <v>117500</v>
      </c>
      <c r="E119" s="67">
        <f t="shared" si="12"/>
        <v>15594.929988718561</v>
      </c>
      <c r="F119" s="67">
        <f t="shared" si="13"/>
        <v>-2704.6899887185609</v>
      </c>
      <c r="G119" s="67">
        <v>14890.24</v>
      </c>
      <c r="H119" s="3">
        <f t="shared" si="14"/>
        <v>-2000</v>
      </c>
      <c r="I119" s="67">
        <v>12890.24</v>
      </c>
      <c r="J119" s="67">
        <v>11879</v>
      </c>
      <c r="K119" s="78">
        <v>11879</v>
      </c>
    </row>
    <row r="120" spans="1:16" ht="28.15" customHeight="1" x14ac:dyDescent="0.25">
      <c r="A120" s="11">
        <v>42</v>
      </c>
      <c r="B120" s="278" t="s">
        <v>41</v>
      </c>
      <c r="C120" s="278"/>
      <c r="D120" s="5">
        <v>117500</v>
      </c>
      <c r="E120" s="6">
        <f t="shared" si="12"/>
        <v>15594.929988718561</v>
      </c>
      <c r="F120" s="6">
        <f t="shared" si="13"/>
        <v>-2704.6899887185609</v>
      </c>
      <c r="G120" s="6">
        <v>14890.24</v>
      </c>
      <c r="H120" s="6">
        <f t="shared" si="14"/>
        <v>-2000</v>
      </c>
      <c r="I120" s="6">
        <v>12890.24</v>
      </c>
      <c r="J120" s="6">
        <v>11879</v>
      </c>
      <c r="K120" s="77">
        <v>11879</v>
      </c>
    </row>
    <row r="121" spans="1:16" ht="30" customHeight="1" x14ac:dyDescent="0.25">
      <c r="A121" s="268" t="s">
        <v>47</v>
      </c>
      <c r="B121" s="269"/>
      <c r="C121" s="269"/>
      <c r="D121" s="68">
        <v>12000</v>
      </c>
      <c r="E121" s="68">
        <f t="shared" si="12"/>
        <v>1592.6737009755125</v>
      </c>
      <c r="F121" s="68">
        <f t="shared" si="13"/>
        <v>-928.67370097551247</v>
      </c>
      <c r="G121" s="170">
        <v>664</v>
      </c>
      <c r="H121" s="98">
        <f t="shared" si="14"/>
        <v>0</v>
      </c>
      <c r="I121" s="68">
        <v>664</v>
      </c>
      <c r="J121" s="68">
        <v>664</v>
      </c>
      <c r="K121" s="69">
        <v>664</v>
      </c>
    </row>
    <row r="122" spans="1:16" ht="29.45" customHeight="1" x14ac:dyDescent="0.25">
      <c r="A122" s="11">
        <v>42</v>
      </c>
      <c r="B122" s="278" t="s">
        <v>41</v>
      </c>
      <c r="C122" s="278"/>
      <c r="D122" s="5">
        <v>12000</v>
      </c>
      <c r="E122" s="6">
        <f t="shared" si="12"/>
        <v>1592.6737009755125</v>
      </c>
      <c r="F122" s="6">
        <f t="shared" si="13"/>
        <v>-928.67370097551247</v>
      </c>
      <c r="G122" s="6">
        <v>664</v>
      </c>
      <c r="H122" s="3">
        <f t="shared" si="14"/>
        <v>0</v>
      </c>
      <c r="I122" s="6">
        <v>664</v>
      </c>
      <c r="J122" s="6">
        <v>664</v>
      </c>
      <c r="K122" s="77">
        <v>664</v>
      </c>
    </row>
    <row r="123" spans="1:16" ht="30" customHeight="1" x14ac:dyDescent="0.25">
      <c r="A123" s="281" t="s">
        <v>42</v>
      </c>
      <c r="B123" s="282"/>
      <c r="C123" s="282"/>
      <c r="D123" s="68">
        <v>15000</v>
      </c>
      <c r="E123" s="68">
        <f t="shared" si="12"/>
        <v>1990.8421262193906</v>
      </c>
      <c r="F123" s="68">
        <f t="shared" si="13"/>
        <v>1990.8378737806092</v>
      </c>
      <c r="G123" s="170">
        <v>3981.68</v>
      </c>
      <c r="H123" s="98">
        <f t="shared" si="14"/>
        <v>0</v>
      </c>
      <c r="I123" s="68">
        <v>3981.68</v>
      </c>
      <c r="J123" s="68">
        <v>1990</v>
      </c>
      <c r="K123" s="69">
        <v>1990</v>
      </c>
    </row>
    <row r="124" spans="1:16" ht="23.85" customHeight="1" x14ac:dyDescent="0.25">
      <c r="A124" s="93">
        <v>4</v>
      </c>
      <c r="B124" s="270" t="s">
        <v>41</v>
      </c>
      <c r="C124" s="270"/>
      <c r="D124" s="98"/>
      <c r="E124" s="3">
        <f t="shared" ref="E124:E125" si="21">D124/7.5345</f>
        <v>0</v>
      </c>
      <c r="F124" s="3">
        <f t="shared" ref="F124:F125" si="22">+I124-E124</f>
        <v>3981.68</v>
      </c>
      <c r="G124" s="3">
        <v>3981.68</v>
      </c>
      <c r="H124" s="3">
        <f t="shared" si="14"/>
        <v>0</v>
      </c>
      <c r="I124" s="3">
        <v>3981.68</v>
      </c>
      <c r="J124" s="3">
        <v>1990</v>
      </c>
      <c r="K124" s="10">
        <v>1990</v>
      </c>
    </row>
    <row r="125" spans="1:16" ht="31.15" customHeight="1" x14ac:dyDescent="0.25">
      <c r="A125" s="94">
        <v>42</v>
      </c>
      <c r="B125" s="278" t="s">
        <v>41</v>
      </c>
      <c r="C125" s="278"/>
      <c r="D125" s="97">
        <v>15000</v>
      </c>
      <c r="E125" s="6">
        <f t="shared" si="21"/>
        <v>1990.8421262193906</v>
      </c>
      <c r="F125" s="6">
        <f t="shared" si="22"/>
        <v>1990.8378737806092</v>
      </c>
      <c r="G125" s="6">
        <v>3981.68</v>
      </c>
      <c r="H125" s="6">
        <f t="shared" si="14"/>
        <v>0</v>
      </c>
      <c r="I125" s="6">
        <v>3981.68</v>
      </c>
      <c r="J125" s="6">
        <v>1990</v>
      </c>
      <c r="K125" s="6">
        <v>1990</v>
      </c>
    </row>
    <row r="126" spans="1:16" ht="29.45" customHeight="1" x14ac:dyDescent="0.25">
      <c r="A126" s="277" t="s">
        <v>106</v>
      </c>
      <c r="B126" s="277"/>
      <c r="C126" s="277"/>
      <c r="D126" s="95">
        <v>144500</v>
      </c>
      <c r="E126" s="95">
        <f t="shared" ref="E126:E129" si="23">D126/7.5345</f>
        <v>19178.445815913463</v>
      </c>
      <c r="F126" s="95">
        <f t="shared" ref="F126:F129" si="24">+I126-E126</f>
        <v>-18848.445815913463</v>
      </c>
      <c r="G126" s="171">
        <v>330</v>
      </c>
      <c r="H126" s="95">
        <f t="shared" si="14"/>
        <v>0</v>
      </c>
      <c r="I126" s="95">
        <v>330</v>
      </c>
      <c r="J126" s="95">
        <v>14533</v>
      </c>
      <c r="K126" s="95">
        <v>14533</v>
      </c>
    </row>
    <row r="127" spans="1:16" ht="30" customHeight="1" x14ac:dyDescent="0.25">
      <c r="A127" s="268" t="s">
        <v>20</v>
      </c>
      <c r="B127" s="269"/>
      <c r="C127" s="269"/>
      <c r="D127" s="98">
        <v>117500</v>
      </c>
      <c r="E127" s="98">
        <f t="shared" si="23"/>
        <v>15594.929988718561</v>
      </c>
      <c r="F127" s="98">
        <f t="shared" si="24"/>
        <v>-15264.929988718561</v>
      </c>
      <c r="G127" s="170">
        <v>330</v>
      </c>
      <c r="H127" s="98">
        <f t="shared" si="14"/>
        <v>0</v>
      </c>
      <c r="I127" s="98">
        <v>330</v>
      </c>
      <c r="J127" s="98">
        <v>11879</v>
      </c>
      <c r="K127" s="99">
        <v>11879</v>
      </c>
    </row>
    <row r="128" spans="1:16" ht="28.9" customHeight="1" x14ac:dyDescent="0.25">
      <c r="A128" s="93">
        <v>4</v>
      </c>
      <c r="B128" s="270" t="s">
        <v>41</v>
      </c>
      <c r="C128" s="270"/>
      <c r="D128" s="15">
        <v>117500</v>
      </c>
      <c r="E128" s="67">
        <f t="shared" si="23"/>
        <v>15594.929988718561</v>
      </c>
      <c r="F128" s="67">
        <f t="shared" si="24"/>
        <v>-15264.929988718561</v>
      </c>
      <c r="G128" s="67">
        <v>330</v>
      </c>
      <c r="H128" s="3">
        <f t="shared" si="14"/>
        <v>0</v>
      </c>
      <c r="I128" s="67">
        <v>330</v>
      </c>
      <c r="J128" s="67">
        <v>11879</v>
      </c>
      <c r="K128" s="78">
        <v>11879</v>
      </c>
    </row>
    <row r="129" spans="1:19" ht="28.15" customHeight="1" thickBot="1" x14ac:dyDescent="0.3">
      <c r="A129" s="71">
        <v>42</v>
      </c>
      <c r="B129" s="271" t="s">
        <v>41</v>
      </c>
      <c r="C129" s="271"/>
      <c r="D129" s="101">
        <v>117500</v>
      </c>
      <c r="E129" s="14">
        <f t="shared" si="23"/>
        <v>15594.929988718561</v>
      </c>
      <c r="F129" s="14">
        <f t="shared" si="24"/>
        <v>-15264.929988718561</v>
      </c>
      <c r="G129" s="14">
        <v>330</v>
      </c>
      <c r="H129" s="102">
        <f t="shared" si="14"/>
        <v>0</v>
      </c>
      <c r="I129" s="14">
        <v>330</v>
      </c>
      <c r="J129" s="14">
        <v>11879</v>
      </c>
      <c r="K129" s="79">
        <v>11879</v>
      </c>
    </row>
    <row r="130" spans="1:19" ht="3.95" customHeight="1" x14ac:dyDescent="0.25">
      <c r="A130" s="85"/>
      <c r="B130" s="85"/>
      <c r="C130" s="85"/>
      <c r="D130" s="86"/>
      <c r="E130" s="87"/>
      <c r="F130" s="87"/>
      <c r="G130" s="87"/>
      <c r="H130" s="87"/>
      <c r="I130" s="87"/>
      <c r="J130" s="87"/>
      <c r="K130" s="87"/>
    </row>
    <row r="131" spans="1:19" ht="3.95" customHeight="1" x14ac:dyDescent="0.25"/>
    <row r="132" spans="1:19" x14ac:dyDescent="0.25">
      <c r="A132" t="s">
        <v>150</v>
      </c>
    </row>
    <row r="133" spans="1:19" x14ac:dyDescent="0.25">
      <c r="A133" t="s">
        <v>151</v>
      </c>
    </row>
    <row r="134" spans="1:19" x14ac:dyDescent="0.25">
      <c r="A134" s="21" t="s">
        <v>152</v>
      </c>
      <c r="B134" s="88"/>
      <c r="G134" s="21"/>
      <c r="H134" s="88"/>
      <c r="I134" s="47"/>
      <c r="J134" s="47"/>
      <c r="K134" s="47"/>
    </row>
    <row r="135" spans="1:19" ht="18" customHeight="1" x14ac:dyDescent="0.25">
      <c r="A135" s="47"/>
      <c r="B135" s="88"/>
      <c r="G135" s="47"/>
      <c r="H135" s="88"/>
      <c r="I135" s="47"/>
      <c r="J135" s="47"/>
      <c r="K135" s="47"/>
    </row>
    <row r="136" spans="1:19" ht="18" customHeight="1" x14ac:dyDescent="0.25">
      <c r="A136" s="46"/>
      <c r="G136" s="46"/>
      <c r="I136" s="46"/>
      <c r="J136" s="47"/>
    </row>
    <row r="137" spans="1:19" ht="18" customHeight="1" x14ac:dyDescent="0.25">
      <c r="A137" s="48"/>
      <c r="G137" s="48"/>
      <c r="I137" s="48"/>
      <c r="J137" s="47"/>
    </row>
    <row r="138" spans="1:19" x14ac:dyDescent="0.25">
      <c r="A138" s="182" t="s">
        <v>148</v>
      </c>
      <c r="B138" s="182"/>
      <c r="G138" s="182"/>
      <c r="H138" s="182"/>
      <c r="I138" s="89"/>
      <c r="J138" s="89"/>
      <c r="K138" s="89"/>
      <c r="L138" s="89"/>
      <c r="M138" s="90"/>
    </row>
    <row r="139" spans="1:19" x14ac:dyDescent="0.25">
      <c r="A139" s="206" t="s">
        <v>149</v>
      </c>
      <c r="B139" s="206"/>
      <c r="G139" s="206"/>
      <c r="H139" s="206"/>
      <c r="I139" s="207" t="s">
        <v>147</v>
      </c>
      <c r="J139" s="207"/>
      <c r="K139" s="207"/>
      <c r="L139" s="207"/>
      <c r="M139" s="207"/>
      <c r="Q139" s="90"/>
      <c r="R139" s="91"/>
      <c r="S139" s="91"/>
    </row>
    <row r="140" spans="1:19" x14ac:dyDescent="0.25">
      <c r="A140" t="s">
        <v>146</v>
      </c>
      <c r="I140" s="207" t="s">
        <v>77</v>
      </c>
      <c r="J140" s="207"/>
      <c r="K140" s="207"/>
      <c r="L140" s="207"/>
      <c r="M140" s="207"/>
      <c r="Q140" s="92"/>
      <c r="R140" s="181"/>
      <c r="S140" s="181"/>
    </row>
    <row r="141" spans="1:19" x14ac:dyDescent="0.25">
      <c r="K141" s="207"/>
      <c r="L141" s="207"/>
      <c r="M141" s="207"/>
      <c r="N141" s="207"/>
      <c r="O141" s="207"/>
      <c r="Q141" s="181"/>
      <c r="R141" s="181"/>
      <c r="S141" s="181"/>
    </row>
    <row r="142" spans="1:19" x14ac:dyDescent="0.25">
      <c r="K142" s="207"/>
      <c r="L142" s="207"/>
      <c r="M142" s="207"/>
    </row>
    <row r="145" spans="7:19" x14ac:dyDescent="0.25">
      <c r="G145" s="202"/>
      <c r="H145" s="202"/>
      <c r="I145" s="202"/>
      <c r="J145" s="202"/>
      <c r="K145" s="202"/>
      <c r="L145" s="202"/>
      <c r="M145" s="202"/>
      <c r="N145" s="202"/>
      <c r="O145" s="202"/>
    </row>
    <row r="146" spans="7:19" x14ac:dyDescent="0.25"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</row>
  </sheetData>
  <mergeCells count="168">
    <mergeCell ref="G146:S146"/>
    <mergeCell ref="A139:B139"/>
    <mergeCell ref="I140:M140"/>
    <mergeCell ref="I139:M139"/>
    <mergeCell ref="G139:H139"/>
    <mergeCell ref="K141:O141"/>
    <mergeCell ref="K142:M142"/>
    <mergeCell ref="G145:O145"/>
    <mergeCell ref="A8:C8"/>
    <mergeCell ref="D50:D51"/>
    <mergeCell ref="F50:F51"/>
    <mergeCell ref="A10:C10"/>
    <mergeCell ref="A9:C9"/>
    <mergeCell ref="A16:C16"/>
    <mergeCell ref="A17:C17"/>
    <mergeCell ref="A21:C21"/>
    <mergeCell ref="A22:C22"/>
    <mergeCell ref="A39:C39"/>
    <mergeCell ref="B49:C49"/>
    <mergeCell ref="B11:C11"/>
    <mergeCell ref="B12:C12"/>
    <mergeCell ref="B13:C13"/>
    <mergeCell ref="B15:C15"/>
    <mergeCell ref="B18:C18"/>
    <mergeCell ref="B19:C19"/>
    <mergeCell ref="B20:C20"/>
    <mergeCell ref="B23:C23"/>
    <mergeCell ref="B24:C24"/>
    <mergeCell ref="A25:C25"/>
    <mergeCell ref="B14:C14"/>
    <mergeCell ref="B46:C46"/>
    <mergeCell ref="A26:C26"/>
    <mergeCell ref="A7:C7"/>
    <mergeCell ref="A27:C27"/>
    <mergeCell ref="B28:C28"/>
    <mergeCell ref="B29:C29"/>
    <mergeCell ref="D5:D6"/>
    <mergeCell ref="E5:E6"/>
    <mergeCell ref="F5:F6"/>
    <mergeCell ref="G5:G6"/>
    <mergeCell ref="I5:I6"/>
    <mergeCell ref="J5:J6"/>
    <mergeCell ref="K5:K6"/>
    <mergeCell ref="A5:A6"/>
    <mergeCell ref="B5:C6"/>
    <mergeCell ref="H5:H6"/>
    <mergeCell ref="A126:C126"/>
    <mergeCell ref="A30:C30"/>
    <mergeCell ref="K70:K71"/>
    <mergeCell ref="A72:C73"/>
    <mergeCell ref="I72:I73"/>
    <mergeCell ref="J72:J73"/>
    <mergeCell ref="K72:K73"/>
    <mergeCell ref="E70:E71"/>
    <mergeCell ref="E72:E73"/>
    <mergeCell ref="D72:D73"/>
    <mergeCell ref="A66:C66"/>
    <mergeCell ref="A67:C67"/>
    <mergeCell ref="D70:D71"/>
    <mergeCell ref="A70:C71"/>
    <mergeCell ref="I70:I71"/>
    <mergeCell ref="J70:J71"/>
    <mergeCell ref="G70:G71"/>
    <mergeCell ref="G72:G73"/>
    <mergeCell ref="I50:I51"/>
    <mergeCell ref="K50:K51"/>
    <mergeCell ref="J50:J51"/>
    <mergeCell ref="H50:H51"/>
    <mergeCell ref="B125:C125"/>
    <mergeCell ref="B106:C106"/>
    <mergeCell ref="B107:C107"/>
    <mergeCell ref="B119:C119"/>
    <mergeCell ref="A118:C118"/>
    <mergeCell ref="A116:C116"/>
    <mergeCell ref="A117:C117"/>
    <mergeCell ref="A109:C109"/>
    <mergeCell ref="A110:C110"/>
    <mergeCell ref="B111:C111"/>
    <mergeCell ref="B112:C112"/>
    <mergeCell ref="A113:C113"/>
    <mergeCell ref="B114:C114"/>
    <mergeCell ref="B115:C115"/>
    <mergeCell ref="I78:I79"/>
    <mergeCell ref="J78:J79"/>
    <mergeCell ref="K78:K79"/>
    <mergeCell ref="B75:C75"/>
    <mergeCell ref="B76:C76"/>
    <mergeCell ref="B77:C77"/>
    <mergeCell ref="B81:C81"/>
    <mergeCell ref="B82:C82"/>
    <mergeCell ref="A104:C104"/>
    <mergeCell ref="G78:G79"/>
    <mergeCell ref="A103:C103"/>
    <mergeCell ref="A93:C93"/>
    <mergeCell ref="A94:C94"/>
    <mergeCell ref="B95:C95"/>
    <mergeCell ref="B96:C96"/>
    <mergeCell ref="A89:C89"/>
    <mergeCell ref="A90:C90"/>
    <mergeCell ref="B88:C88"/>
    <mergeCell ref="B91:C91"/>
    <mergeCell ref="B92:C92"/>
    <mergeCell ref="A84:C84"/>
    <mergeCell ref="A80:C80"/>
    <mergeCell ref="H78:H79"/>
    <mergeCell ref="G50:G51"/>
    <mergeCell ref="B74:C74"/>
    <mergeCell ref="B68:C68"/>
    <mergeCell ref="B69:C69"/>
    <mergeCell ref="B61:C61"/>
    <mergeCell ref="B62:C62"/>
    <mergeCell ref="B50:C51"/>
    <mergeCell ref="F70:F71"/>
    <mergeCell ref="F72:F73"/>
    <mergeCell ref="A60:C60"/>
    <mergeCell ref="A53:C53"/>
    <mergeCell ref="A52:C52"/>
    <mergeCell ref="A50:A51"/>
    <mergeCell ref="B59:C59"/>
    <mergeCell ref="B65:C65"/>
    <mergeCell ref="B56:C56"/>
    <mergeCell ref="E50:E51"/>
    <mergeCell ref="B54:C54"/>
    <mergeCell ref="B55:C55"/>
    <mergeCell ref="B57:C57"/>
    <mergeCell ref="B58:C58"/>
    <mergeCell ref="A63:C63"/>
    <mergeCell ref="B64:C64"/>
    <mergeCell ref="A47:C47"/>
    <mergeCell ref="A48:C48"/>
    <mergeCell ref="A40:C40"/>
    <mergeCell ref="B41:C41"/>
    <mergeCell ref="B42:C42"/>
    <mergeCell ref="A43:C43"/>
    <mergeCell ref="A31:C31"/>
    <mergeCell ref="B32:C32"/>
    <mergeCell ref="B34:C34"/>
    <mergeCell ref="B35:C35"/>
    <mergeCell ref="B33:C33"/>
    <mergeCell ref="A36:C36"/>
    <mergeCell ref="B37:C37"/>
    <mergeCell ref="B38:C38"/>
    <mergeCell ref="A44:C44"/>
    <mergeCell ref="B45:C45"/>
    <mergeCell ref="A127:C127"/>
    <mergeCell ref="B128:C128"/>
    <mergeCell ref="B129:C129"/>
    <mergeCell ref="B124:C124"/>
    <mergeCell ref="H70:H71"/>
    <mergeCell ref="A98:C98"/>
    <mergeCell ref="A99:C99"/>
    <mergeCell ref="B101:C101"/>
    <mergeCell ref="A100:C100"/>
    <mergeCell ref="B102:C102"/>
    <mergeCell ref="A108:C108"/>
    <mergeCell ref="A105:C105"/>
    <mergeCell ref="E78:E79"/>
    <mergeCell ref="F78:F79"/>
    <mergeCell ref="B83:C83"/>
    <mergeCell ref="A85:C85"/>
    <mergeCell ref="B86:C86"/>
    <mergeCell ref="B87:C87"/>
    <mergeCell ref="D78:D79"/>
    <mergeCell ref="A78:C79"/>
    <mergeCell ref="B122:C122"/>
    <mergeCell ref="A123:C123"/>
    <mergeCell ref="A121:C121"/>
    <mergeCell ref="B120:C120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k n k 0 V X o J 9 I S m A A A A 9 w A A A B I A H A B D b 2 5 m a W c v U G F j a 2 F n Z S 5 4 b W w g o h g A K K A U A A A A A A A A A A A A A A A A A A A A A A A A A A A A h Y + 9 D o I w G E V f h X S n f y a G k I 8 y u D h I Y j Q x r k 2 t 0 A j F 0 G J 5 N w c f y V c Q o 6 i b 4 z 3 3 D P f e r z f I h 6 a O L r p z p r U Z Y p i i S F v V H o w t M 9 T 7 Y 5 y g X M B a q p M s d T T K 1 q W D O 2 S o 8 v 6 c E h J C w G G G 2 6 4 k n F J G 9 s V q q y r d S P S R z X 8 5 N t Z 5 a Z V G A n a v M Y J j R u e Y s Y R j C m S i U B j 7 N f g 4 + N n + Q F j 0 t e 8 7 L a o u X m 6 A T B H I + 4 R 4 A F B L A w Q U A A I A C A C S e T R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n k 0 V S i K R 7 g O A A A A E Q A A A B M A H A B G b 3 J t d W x h c y 9 T Z W N 0 a W 9 u M S 5 t I K I Y A C i g F A A A A A A A A A A A A A A A A A A A A A A A A A A A A C t O T S 7 J z M 9 T C I b Q h t Y A U E s B A i 0 A F A A C A A g A k n k 0 V X o J 9 I S m A A A A 9 w A A A B I A A A A A A A A A A A A A A A A A A A A A A E N v b m Z p Z y 9 Q Y W N r Y W d l L n h t b F B L A Q I t A B Q A A g A I A J J 5 N F U P y u m r p A A A A O k A A A A T A A A A A A A A A A A A A A A A A P I A A A B b Q 2 9 u d G V u d F 9 U e X B l c 1 0 u e G 1 s U E s B A i 0 A F A A C A A g A k n k 0 V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N j O n f X M U J O p F q C 3 2 9 b X k A A A A A A A g A A A A A A E G Y A A A A B A A A g A A A A Z 1 o O T O V A w Z C Q e Y Y 0 Z p T c C L K f 0 D q D u g x 0 F I n h i M 1 8 U C U A A A A A D o A A A A A C A A A g A A A A + l x X m F r P 0 z b n i W L Y D T p / R 4 Z S O 3 + D R A Q t T z 8 l g H g a 1 a p Q A A A A k z v q j K n / S C 1 5 O A t V p v 2 c 2 1 r l H 8 X k 2 x + s q y 6 O n t g J y j e i E m 2 U r M 0 Z 4 q J 7 Z 4 8 b 6 l o e T l 1 d i O 2 z R S 1 v T Q C f + v o m h P 2 P r Y J F J f a t b b a 3 t 8 p t b Z h A A A A A u z 8 h A 4 l S Y h O 5 9 l j a B 4 u 0 L r P G k Z d n X B 2 g 7 R s U U 2 u Z I C 7 c w u X C 4 u 0 5 o L 8 n D R A Y e I o J w 1 U Y H 3 x C 8 J 7 p p g m 5 9 j T c E g = = < / D a t a M a s h u p > 
</file>

<file path=customXml/itemProps1.xml><?xml version="1.0" encoding="utf-8"?>
<ds:datastoreItem xmlns:ds="http://schemas.openxmlformats.org/officeDocument/2006/customXml" ds:itemID="{FDF15561-3A77-4531-A8EA-3F8B2CA6FD6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SAŽETAK-EUR</vt:lpstr>
      <vt:lpstr>SAŽETAK-KN</vt:lpstr>
      <vt:lpstr>PLAN PRIHODA</vt:lpstr>
      <vt:lpstr>PLAN RASHODA-OPĆI</vt:lpstr>
      <vt:lpstr>PLAN RASHODA-FUNKCIJSKI</vt:lpstr>
      <vt:lpstr>PLAN RASHODA-Posebni</vt:lpstr>
      <vt:lpstr>'PLAN RASHODA-Posebni'!Ispis_naslova</vt:lpstr>
      <vt:lpstr>'PLAN PRIHODA'!OLE_LINK1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Tajnica</cp:lastModifiedBy>
  <cp:lastPrinted>2023-11-30T10:37:58Z</cp:lastPrinted>
  <dcterms:created xsi:type="dcterms:W3CDTF">2022-09-20T12:35:02Z</dcterms:created>
  <dcterms:modified xsi:type="dcterms:W3CDTF">2023-12-22T10:28:24Z</dcterms:modified>
</cp:coreProperties>
</file>